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sumo" sheetId="1" r:id="rId4"/>
    <sheet state="visible" name="12x36 Diurno" sheetId="2" r:id="rId5"/>
    <sheet state="visible" name="12x36 Noturno" sheetId="3" r:id="rId6"/>
    <sheet state="hidden" name="44 h" sheetId="4" r:id="rId7"/>
    <sheet state="visible" name="Média Insumos" sheetId="5" r:id="rId8"/>
  </sheets>
  <definedNames/>
  <calcPr/>
  <extLst>
    <ext uri="GoogleSheetsCustomDataVersion1">
      <go:sheetsCustomData xmlns:go="http://customooxmlschemas.google.com/" r:id="rId9" roundtripDataSignature="AMtx7mg3/WVbRZ9+RYAQviaJ/i5Ke9+sNg=="/>
    </ext>
  </extLst>
</workbook>
</file>

<file path=xl/sharedStrings.xml><?xml version="1.0" encoding="utf-8"?>
<sst xmlns="http://schemas.openxmlformats.org/spreadsheetml/2006/main" count="734" uniqueCount="196">
  <si>
    <t>ANEXO I do Termo de Referência - PLANILHA DE CUSTOS E FORMAÇÃO DE PREÇOS</t>
  </si>
  <si>
    <t>Ministério do Desenvolvimento Regional</t>
  </si>
  <si>
    <t>Companhia de Desenvolvimento dos Vales do São Francisco e do Parnaíba</t>
  </si>
  <si>
    <t>11ª Superintendência Regional – 11ª SR</t>
  </si>
  <si>
    <t>QUADRO RESUMO DOS PREÇOS REFERENCIAIS DE VIGILÂNCIA</t>
  </si>
  <si>
    <t>POSTOS DE VIGILÂNCIA</t>
  </si>
  <si>
    <t>12x36 Diurno</t>
  </si>
  <si>
    <t>12x36 Noturno</t>
  </si>
  <si>
    <t>Mensal</t>
  </si>
  <si>
    <t>Prazo</t>
  </si>
  <si>
    <t>Anual</t>
  </si>
  <si>
    <t>Posto I - Armado 12x36, 24 h, 2 vigilantes - área de atuação Amapá.</t>
  </si>
  <si>
    <t>Posto II - Armado 12x36, 24 h, 2 vigilantes - área de atuação Amapá.</t>
  </si>
  <si>
    <t>Posto III - Armado 12x36, 24 h, 2 vigilantes - área de atuação Amapá</t>
  </si>
  <si>
    <t>Posto IV - Armado 12x36, 24 h, 2 vigilantes - área de atuação Amapá</t>
  </si>
  <si>
    <t>Posto V - Armado 12x36, 24 h, 2 vigilantes - área de atuação Amapá</t>
  </si>
  <si>
    <t>TOTAL GERAL                                                                                                 R$</t>
  </si>
  <si>
    <t>PLANILHA DE CUSTOS E FORMAÇÃO DE PREÇOS - DIURNO</t>
  </si>
  <si>
    <t>Identificação do Serviço</t>
  </si>
  <si>
    <t>Tipo de Serviço</t>
  </si>
  <si>
    <t>Unidade de Medida</t>
  </si>
  <si>
    <t>Vigilância Armada Diurna</t>
  </si>
  <si>
    <t>Vigilância Armada</t>
  </si>
  <si>
    <t>Posto Diurno 12 x 36</t>
  </si>
  <si>
    <t>2 vigilantes Diurno</t>
  </si>
  <si>
    <t>Dados para composição dos custos referentes à mão-de-obra</t>
  </si>
  <si>
    <t>Tipo de serviço (mesmo serviço com características distintas)</t>
  </si>
  <si>
    <t>Vigilância</t>
  </si>
  <si>
    <t>Classificação Brasileira de Ocupações (CBO)</t>
  </si>
  <si>
    <t>Salário Nominativo da Categoria Profissional</t>
  </si>
  <si>
    <t>Categoria profissional (vinculada à execução contratual)</t>
  </si>
  <si>
    <t>Vigilante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</si>
  <si>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</si>
  <si>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</si>
  <si>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</si>
  <si>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</si>
  <si>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</si>
  <si>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A</t>
  </si>
  <si>
    <t>Salário Base</t>
  </si>
  <si>
    <t>B</t>
  </si>
  <si>
    <t>Adicional Periculosidade - 30%</t>
  </si>
  <si>
    <t>C</t>
  </si>
  <si>
    <t>Adicional Noturno</t>
  </si>
  <si>
    <t>D</t>
  </si>
  <si>
    <t>Adicional de Hora Noturna Reduzida</t>
  </si>
  <si>
    <t>TOTAL DO MÓDULO 1</t>
  </si>
  <si>
    <t>MÓDULO 2 – ENCARGOS E BENEFÍCIOS ANUAIS, MENSAIS E DIÁRIOS</t>
  </si>
  <si>
    <t>Submódulo 2.1 - 13º Salário, Férias e Adicional de Férias</t>
  </si>
  <si>
    <t>13° (Décimo-terceiro) Salário</t>
  </si>
  <si>
    <t>Férias e Adicional de Férias</t>
  </si>
  <si>
    <t>TOTAL SUBMÓDULO 2.1</t>
  </si>
  <si>
    <t>Submódulo 2.2 - INSS, FGTS e Outras Contribuições</t>
  </si>
  <si>
    <t>INSS</t>
  </si>
  <si>
    <t>Salário Educação</t>
  </si>
  <si>
    <t>SAT (Seguro Acidente de Trabalho)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</si>
  <si>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</si>
  <si>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</si>
  <si>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</si>
  <si>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</si>
  <si>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</si>
  <si>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</si>
  <si>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</si>
  <si>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</si>
  <si>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</si>
  <si>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</si>
  <si>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</si>
  <si>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Transporte</t>
  </si>
  <si>
    <t>-</t>
  </si>
  <si>
    <t>Auxílio-Refeição/Alimentação</t>
  </si>
  <si>
    <t>Assistência Médica e Familiar</t>
  </si>
  <si>
    <t>Seguro de vida, invalidez e funeral</t>
  </si>
  <si>
    <t>Exames Médicos e Admissionais</t>
  </si>
  <si>
    <t>Prêmio Trabalho Noturno</t>
  </si>
  <si>
    <t>Prêmio Trabalho em Feriado (H)</t>
  </si>
  <si>
    <t>Outros (especificar)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</si>
  <si>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</si>
  <si>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</si>
  <si>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</si>
  <si>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</si>
  <si>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</si>
  <si>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</si>
  <si>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INSS,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</si>
  <si>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</si>
  <si>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</si>
  <si>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</si>
  <si>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</si>
  <si>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</si>
  <si>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3.1</t>
  </si>
  <si>
    <t>Custo do Aviso Prévio Indenizado</t>
  </si>
  <si>
    <t>Aviso Prévio Indenizado</t>
  </si>
  <si>
    <t>Multa do FGTS e Contribuição Social sobre o Aviso Prévio Indenizado</t>
  </si>
  <si>
    <t>3.2</t>
  </si>
  <si>
    <t>Custo do Aviso Prévio Trabalhado</t>
  </si>
  <si>
    <t>Aviso Prévio Trabalhado</t>
  </si>
  <si>
    <t>Multa do FGTS e Contribuição Social sobre o Aviso Prévio Trabalhado.</t>
  </si>
  <si>
    <t>3.3</t>
  </si>
  <si>
    <t>Custo da Demissão com Justa Causa</t>
  </si>
  <si>
    <t>TOTAL DO MÓDULO 3</t>
  </si>
  <si>
    <t>MÓDULO 4 – CUSTO DE REPOSIÇÃO DO PROFISSIONAL AUSENTE</t>
  </si>
  <si>
    <t>Submódulo 4.1 - Ausências Legais</t>
  </si>
  <si>
    <t>Férias</t>
  </si>
  <si>
    <t>Ausências Legais</t>
  </si>
  <si>
    <t>Licença Paternidade</t>
  </si>
  <si>
    <t>Ausência por Acidente de Trabalho</t>
  </si>
  <si>
    <t>Afastamento Maternidade</t>
  </si>
  <si>
    <t>Ausências Justificadas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</si>
  <si>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</si>
  <si>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</si>
  <si>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</si>
  <si>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</si>
  <si>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</si>
  <si>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</si>
  <si>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</si>
  <si>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</si>
  <si>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</si>
  <si>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</si>
  <si>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</si>
  <si>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INSUMOS DIVERSOS</t>
  </si>
  <si>
    <t>Uniformes</t>
  </si>
  <si>
    <t>Materiais</t>
  </si>
  <si>
    <t>Armamento e munição</t>
  </si>
  <si>
    <t>Equipamentos de Proteção Individual (EPI`s) e outros 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</si>
  <si>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</si>
  <si>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</si>
  <si>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</si>
  <si>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</si>
  <si>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</si>
  <si>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</si>
  <si>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</si>
  <si>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</si>
  <si>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</si>
  <si>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</si>
  <si>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</si>
  <si>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</si>
  <si>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</si>
  <si>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QUADRO RESUMO DO CUSTO POR EMPREGADO</t>
  </si>
  <si>
    <t xml:space="preserve">Mão-de-Obra vinculada à execução contratual </t>
  </si>
  <si>
    <t>Subtotal (A + B + C + D + E)</t>
  </si>
  <si>
    <t>PREÇO TOTAL MENSAL POR EMPREGADO</t>
  </si>
  <si>
    <t>PREÇO TOTAL MENSAL POR POSTO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</si>
  <si>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</si>
  <si>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</si>
  <si>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</si>
  <si>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</si>
  <si>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</si>
  <si>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</si>
  <si>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</si>
  <si>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</si>
  <si>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</si>
  <si>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</si>
  <si>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</si>
  <si>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</si>
  <si>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</si>
  <si>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</si>
  <si>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</si>
  <si>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</si>
  <si>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</si>
  <si>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</si>
  <si>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</si>
  <si>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</si>
  <si>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</si>
  <si>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</si>
  <si>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PLANILHA DE CUSTOS E FORMAÇÃO DE PREÇOS - NOTURNO</t>
  </si>
  <si>
    <t>Vigilância Armada Noturna</t>
  </si>
  <si>
    <t>Posto Noturno 12 x 36</t>
  </si>
  <si>
    <t>2 vigilantes Noturno</t>
  </si>
  <si>
    <t>Vigilâcia</t>
  </si>
  <si>
    <t>Adicional Periculosidade</t>
  </si>
  <si>
    <t>Reflexo DSR Hora Noturna Reduzida</t>
  </si>
  <si>
    <t>Reflexo DSR Adicicional Noturno</t>
  </si>
  <si>
    <t>13 (Décimo-terceiro) salário</t>
  </si>
  <si>
    <t>Exames Médicos e Adminicionais</t>
  </si>
  <si>
    <t>Mão-de-Obra vinculada à execução contratual (valor por empregado)</t>
  </si>
  <si>
    <t>ANEXO I - PLANILHA DE CUSTOS E FORMAÇÃO DE PREÇOS</t>
  </si>
  <si>
    <t>Nº do Processo: 59513.000037/2022-14</t>
  </si>
  <si>
    <t>Licitação Nº:</t>
  </si>
  <si>
    <t>Dia ____/_____/_____ às  ____:_____</t>
  </si>
  <si>
    <t>Discriminação dos Serviços</t>
  </si>
  <si>
    <t>Data de apresentação da proposta</t>
  </si>
  <si>
    <t>Município/UF</t>
  </si>
  <si>
    <t>Aracaju/SE</t>
  </si>
  <si>
    <t>Ano do Acordo, Convenção ou Dissídio Coletivo</t>
  </si>
  <si>
    <t>Nº de meses de execução contratual</t>
  </si>
  <si>
    <t>Quantidade total a contratar (em função da unidade de medida)</t>
  </si>
  <si>
    <t>Posto 44 h semanais</t>
  </si>
  <si>
    <t>Submódulo 2.2 - GPS, FGTS e Outras Contribuições</t>
  </si>
  <si>
    <t>Prêmio Trabalho em Feriado</t>
  </si>
  <si>
    <t>GPS, FGTS e Outras Contribuições</t>
  </si>
  <si>
    <t>Estimativa do MPOG para SE</t>
  </si>
  <si>
    <t>PREÇO TOTAL MENSAL POR EMPREGADO / POSTO</t>
  </si>
  <si>
    <t>CÁLCULO DO VALOR MÉDIO DE BENEFÍCIOS E INSUMOS
 PARA PLANILHA DE CUSTOS E FORMAÇÃO DE PREÇOS</t>
  </si>
  <si>
    <t>ITENS ORÇADOS</t>
  </si>
  <si>
    <t>Pinheiro</t>
  </si>
  <si>
    <t>NC</t>
  </si>
  <si>
    <t>Multseg</t>
  </si>
  <si>
    <t>Média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</si>
</sst>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* #,##0.00_-;\-* #,##0.00_-;_-* \-??_-;_-@"/>
    <numFmt numFmtId="165" formatCode="d/m/yyyy"/>
    <numFmt numFmtId="166" formatCode="&quot;R$ &quot;#,##0.00_);[RED]&quot;(R$ &quot;#,##0.00\)"/>
    <numFmt numFmtId="167" formatCode="0.000%"/>
    <numFmt numFmtId="168" formatCode="0.0000"/>
    <numFmt numFmtId="169" formatCode="0.0%"/>
  </numFmts>
  <fonts count="13">
    <font>
      <sz val="10.0"/>
      <color rgb="FF000000"/>
      <name val="Calibri"/>
      <scheme val="minor"/>
    </font>
    <font>
      <b/>
      <sz val="12.0"/>
      <color theme="1"/>
      <name val="Arial"/>
    </font>
    <font>
      <sz val="10.0"/>
      <color theme="1"/>
      <name val="Arial"/>
    </font>
    <font>
      <b/>
      <sz val="10.0"/>
      <color theme="1"/>
      <name val="Arial"/>
    </font>
    <font/>
    <font>
      <color rgb="FF000000"/>
      <name val="Roboto"/>
    </font>
    <font>
      <b/>
      <sz val="12.0"/>
      <color rgb="FF000000"/>
      <name val="Arial"/>
    </font>
    <font>
      <b/>
      <sz val="9.0"/>
      <color rgb="FF000000"/>
      <name val="Arial"/>
    </font>
    <font>
      <sz val="9.0"/>
      <color rgb="FF000000"/>
      <name val="Arial"/>
    </font>
    <font>
      <sz val="10.0"/>
      <color rgb="FFFF0000"/>
      <name val="Arial"/>
    </font>
    <font>
      <sz val="10.0"/>
      <color rgb="FF000000"/>
      <name val="Arial"/>
    </font>
    <font>
      <b/>
      <sz val="10.0"/>
      <color rgb="FF000000"/>
      <name val="Arial"/>
    </font>
    <font>
      <b/>
      <sz val="10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4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</border>
    <border>
      <left style="medium">
        <color rgb="FF000000"/>
      </left>
      <top style="thin">
        <color rgb="FF000000"/>
      </top>
    </border>
    <border>
      <top style="thin">
        <color rgb="FF000000"/>
      </top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center" wrapText="0"/>
    </xf>
    <xf borderId="0" fillId="0" fontId="2" numFmtId="164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center" shrinkToFit="0" vertical="bottom" wrapText="0"/>
    </xf>
    <xf borderId="1" fillId="0" fontId="3" numFmtId="164" xfId="0" applyAlignment="1" applyBorder="1" applyFont="1" applyNumberFormat="1">
      <alignment horizontal="center" shrinkToFit="0" vertical="bottom" wrapText="0"/>
    </xf>
    <xf borderId="2" fillId="0" fontId="4" numFmtId="0" xfId="0" applyBorder="1" applyFont="1"/>
    <xf borderId="3" fillId="0" fontId="4" numFmtId="0" xfId="0" applyBorder="1" applyFont="1"/>
    <xf borderId="0" fillId="0" fontId="2" numFmtId="0" xfId="0" applyAlignment="1" applyFont="1">
      <alignment shrinkToFit="0" vertical="bottom" wrapText="0"/>
    </xf>
    <xf borderId="4" fillId="0" fontId="3" numFmtId="164" xfId="0" applyAlignment="1" applyBorder="1" applyFont="1" applyNumberFormat="1">
      <alignment horizontal="center"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  <xf borderId="4" fillId="0" fontId="2" numFmtId="164" xfId="0" applyAlignment="1" applyBorder="1" applyFont="1" applyNumberFormat="1">
      <alignment shrinkToFit="0" vertical="bottom" wrapText="1"/>
    </xf>
    <xf borderId="4" fillId="0" fontId="2" numFmtId="164" xfId="0" applyAlignment="1" applyBorder="1" applyFont="1" applyNumberFormat="1">
      <alignment shrinkToFit="0" vertical="bottom" wrapText="0"/>
    </xf>
    <xf borderId="4" fillId="0" fontId="3" numFmtId="164" xfId="0" applyAlignment="1" applyBorder="1" applyFont="1" applyNumberFormat="1">
      <alignment shrinkToFit="0" vertical="bottom" wrapText="0"/>
    </xf>
    <xf borderId="4" fillId="2" fontId="5" numFmtId="164" xfId="0" applyAlignment="1" applyBorder="1" applyFill="1" applyFont="1" applyNumberFormat="1">
      <alignment readingOrder="0" shrinkToFit="0" wrapText="1"/>
    </xf>
    <xf borderId="1" fillId="0" fontId="3" numFmtId="164" xfId="0" applyAlignment="1" applyBorder="1" applyFont="1" applyNumberFormat="1">
      <alignment horizontal="center" shrinkToFit="0" vertical="bottom" wrapText="1"/>
    </xf>
    <xf borderId="4" fillId="0" fontId="3" numFmtId="164" xfId="0" applyAlignment="1" applyBorder="1" applyFont="1" applyNumberFormat="1">
      <alignment horizontal="center" shrinkToFit="0" vertical="bottom" wrapText="1"/>
    </xf>
    <xf borderId="1" fillId="0" fontId="6" numFmtId="0" xfId="0" applyAlignment="1" applyBorder="1" applyFont="1">
      <alignment horizontal="center" readingOrder="0" shrinkToFit="0" vertical="bottom" wrapText="0"/>
    </xf>
    <xf borderId="1" fillId="0" fontId="3" numFmtId="0" xfId="0" applyAlignment="1" applyBorder="1" applyFont="1">
      <alignment horizontal="center" shrinkToFit="0" vertical="bottom" wrapText="0"/>
    </xf>
    <xf borderId="0" fillId="0" fontId="7" numFmtId="0" xfId="0" applyAlignment="1" applyFont="1">
      <alignment horizontal="center" shrinkToFit="0" vertical="bottom" wrapText="0"/>
    </xf>
    <xf borderId="1" fillId="0" fontId="2" numFmtId="0" xfId="0" applyAlignment="1" applyBorder="1" applyFont="1">
      <alignment horizontal="center" shrinkToFit="0" vertical="bottom" wrapText="0"/>
    </xf>
    <xf borderId="0" fillId="0" fontId="8" numFmtId="0" xfId="0" applyAlignment="1" applyFont="1">
      <alignment horizontal="center" shrinkToFit="0" vertical="center" wrapText="0"/>
    </xf>
    <xf borderId="0" fillId="0" fontId="8" numFmtId="0" xfId="0" applyAlignment="1" applyFont="1">
      <alignment horizontal="left" shrinkToFit="0" vertical="center" wrapText="0"/>
    </xf>
    <xf borderId="0" fillId="0" fontId="8" numFmtId="0" xfId="0" applyAlignment="1" applyFont="1">
      <alignment horizontal="center" shrinkToFit="0" vertical="bottom" wrapText="0"/>
    </xf>
    <xf borderId="0" fillId="0" fontId="8" numFmtId="0" xfId="0" applyAlignment="1" applyFont="1">
      <alignment horizontal="left" shrinkToFit="0" vertical="bottom" wrapText="0"/>
    </xf>
    <xf borderId="0" fillId="0" fontId="8" numFmtId="4" xfId="0" applyAlignment="1" applyFont="1" applyNumberForma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8" numFmtId="0" xfId="0" applyAlignment="1" applyFont="1">
      <alignment horizontal="center" shrinkToFit="0" vertical="center" wrapText="1"/>
    </xf>
    <xf borderId="0" fillId="0" fontId="8" numFmtId="165" xfId="0" applyAlignment="1" applyFont="1" applyNumberFormat="1">
      <alignment horizontal="center" shrinkToFit="0" vertical="bottom" wrapText="0"/>
    </xf>
    <xf borderId="4" fillId="0" fontId="2" numFmtId="0" xfId="0" applyAlignment="1" applyBorder="1" applyFont="1">
      <alignment horizontal="center" shrinkToFit="0" vertical="bottom" wrapText="0"/>
    </xf>
    <xf borderId="1" fillId="0" fontId="2" numFmtId="0" xfId="0" applyAlignment="1" applyBorder="1" applyFont="1">
      <alignment horizontal="left" shrinkToFit="0" vertical="bottom" wrapText="0"/>
    </xf>
    <xf borderId="4" fillId="0" fontId="2" numFmtId="166" xfId="0" applyAlignment="1" applyBorder="1" applyFont="1" applyNumberFormat="1">
      <alignment horizontal="center" shrinkToFit="0" vertical="bottom" wrapText="0"/>
    </xf>
    <xf borderId="4" fillId="0" fontId="2" numFmtId="165" xfId="0" applyAlignment="1" applyBorder="1" applyFont="1" applyNumberFormat="1">
      <alignment horizontal="center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4" fillId="0" fontId="3" numFmtId="0" xfId="0" applyAlignment="1" applyBorder="1" applyFont="1">
      <alignment horizontal="center" shrinkToFit="0" vertical="bottom" wrapText="0"/>
    </xf>
    <xf borderId="4" fillId="0" fontId="2" numFmtId="0" xfId="0" applyAlignment="1" applyBorder="1" applyFont="1">
      <alignment shrinkToFit="0" vertical="bottom" wrapText="0"/>
    </xf>
    <xf borderId="4" fillId="0" fontId="2" numFmtId="10" xfId="0" applyAlignment="1" applyBorder="1" applyFont="1" applyNumberFormat="1">
      <alignment horizontal="center" shrinkToFit="0" vertical="bottom" wrapText="0"/>
    </xf>
    <xf borderId="0" fillId="0" fontId="3" numFmtId="2" xfId="0" applyAlignment="1" applyFont="1" applyNumberFormat="1">
      <alignment shrinkToFit="0" vertical="bottom" wrapText="0"/>
    </xf>
    <xf borderId="5" fillId="0" fontId="4" numFmtId="0" xfId="0" applyBorder="1" applyFont="1"/>
    <xf borderId="4" fillId="0" fontId="3" numFmtId="10" xfId="0" applyAlignment="1" applyBorder="1" applyFont="1" applyNumberFormat="1">
      <alignment horizontal="center" shrinkToFit="0" vertical="bottom" wrapText="0"/>
    </xf>
    <xf borderId="0" fillId="0" fontId="2" numFmtId="10" xfId="0" applyAlignment="1" applyFont="1" applyNumberFormat="1">
      <alignment shrinkToFit="0" vertical="bottom" wrapText="0"/>
    </xf>
    <xf borderId="6" fillId="0" fontId="3" numFmtId="0" xfId="0" applyAlignment="1" applyBorder="1" applyFont="1">
      <alignment horizontal="center" shrinkToFit="0" vertical="bottom" wrapText="0"/>
    </xf>
    <xf borderId="0" fillId="0" fontId="9" numFmtId="0" xfId="0" applyAlignment="1" applyFont="1">
      <alignment horizontal="center" shrinkToFit="0" vertical="bottom" wrapText="0"/>
    </xf>
    <xf borderId="1" fillId="0" fontId="2" numFmtId="0" xfId="0" applyAlignment="1" applyBorder="1" applyFont="1">
      <alignment shrinkToFit="0" vertical="bottom" wrapText="0"/>
    </xf>
    <xf borderId="4" fillId="0" fontId="2" numFmtId="164" xfId="0" applyAlignment="1" applyBorder="1" applyFont="1" applyNumberFormat="1">
      <alignment horizontal="right" shrinkToFit="0" vertical="bottom" wrapText="0"/>
    </xf>
    <xf borderId="7" fillId="0" fontId="3" numFmtId="0" xfId="0" applyAlignment="1" applyBorder="1" applyFont="1">
      <alignment horizontal="center" shrinkToFit="0" vertical="bottom" wrapText="0"/>
    </xf>
    <xf borderId="8" fillId="0" fontId="4" numFmtId="0" xfId="0" applyBorder="1" applyFont="1"/>
    <xf borderId="4" fillId="0" fontId="10" numFmtId="10" xfId="0" applyAlignment="1" applyBorder="1" applyFont="1" applyNumberFormat="1">
      <alignment horizontal="center" shrinkToFit="0" vertical="bottom" wrapText="0"/>
    </xf>
    <xf borderId="4" fillId="0" fontId="2" numFmtId="167" xfId="0" applyAlignment="1" applyBorder="1" applyFont="1" applyNumberFormat="1">
      <alignment horizontal="center" shrinkToFit="0" vertical="bottom" wrapText="0"/>
    </xf>
    <xf borderId="0" fillId="0" fontId="2" numFmtId="2" xfId="0" applyAlignment="1" applyFont="1" applyNumberFormat="1">
      <alignment shrinkToFit="0" vertical="bottom" wrapText="0"/>
    </xf>
    <xf borderId="9" fillId="0" fontId="3" numFmtId="0" xfId="0" applyAlignment="1" applyBorder="1" applyFont="1">
      <alignment horizontal="center" shrinkToFit="0" vertical="bottom" wrapText="0"/>
    </xf>
    <xf borderId="10" fillId="0" fontId="3" numFmtId="0" xfId="0" applyAlignment="1" applyBorder="1" applyFont="1">
      <alignment horizontal="center" shrinkToFit="0" vertical="bottom" wrapText="0"/>
    </xf>
    <xf borderId="11" fillId="0" fontId="4" numFmtId="0" xfId="0" applyBorder="1" applyFont="1"/>
    <xf borderId="4" fillId="0" fontId="2" numFmtId="10" xfId="0" applyAlignment="1" applyBorder="1" applyFont="1" applyNumberFormat="1">
      <alignment shrinkToFit="0" vertical="bottom" wrapText="0"/>
    </xf>
    <xf borderId="1" fillId="0" fontId="3" numFmtId="0" xfId="0" applyAlignment="1" applyBorder="1" applyFont="1">
      <alignment horizontal="left" shrinkToFit="0" vertical="bottom" wrapText="0"/>
    </xf>
    <xf borderId="4" fillId="0" fontId="2" numFmtId="164" xfId="0" applyAlignment="1" applyBorder="1" applyFont="1" applyNumberFormat="1">
      <alignment horizontal="center" shrinkToFit="0" vertical="bottom" wrapText="0"/>
    </xf>
    <xf borderId="12" fillId="0" fontId="3" numFmtId="0" xfId="0" applyAlignment="1" applyBorder="1" applyFont="1">
      <alignment horizontal="center" shrinkToFit="0" vertical="bottom" wrapText="1"/>
    </xf>
    <xf borderId="13" fillId="0" fontId="4" numFmtId="0" xfId="0" applyBorder="1" applyFont="1"/>
    <xf borderId="14" fillId="0" fontId="3" numFmtId="0" xfId="0" applyAlignment="1" applyBorder="1" applyFont="1">
      <alignment horizontal="center" shrinkToFit="0" vertical="bottom" wrapText="1"/>
    </xf>
    <xf borderId="15" fillId="0" fontId="3" numFmtId="0" xfId="0" applyAlignment="1" applyBorder="1" applyFont="1">
      <alignment horizontal="center" shrinkToFit="0" vertical="bottom" wrapText="1"/>
    </xf>
    <xf borderId="15" fillId="0" fontId="3" numFmtId="0" xfId="0" applyAlignment="1" applyBorder="1" applyFont="1">
      <alignment horizontal="center" shrinkToFit="0" vertical="bottom" wrapText="0"/>
    </xf>
    <xf borderId="16" fillId="0" fontId="2" numFmtId="0" xfId="0" applyAlignment="1" applyBorder="1" applyFont="1">
      <alignment horizontal="center" shrinkToFit="0" vertical="bottom" wrapText="0"/>
    </xf>
    <xf borderId="17" fillId="0" fontId="2" numFmtId="0" xfId="0" applyAlignment="1" applyBorder="1" applyFont="1">
      <alignment horizontal="left" shrinkToFit="0" vertical="bottom" wrapText="0"/>
    </xf>
    <xf borderId="18" fillId="0" fontId="4" numFmtId="0" xfId="0" applyBorder="1" applyFont="1"/>
    <xf borderId="10" fillId="0" fontId="2" numFmtId="0" xfId="0" applyAlignment="1" applyBorder="1" applyFont="1">
      <alignment horizontal="center" shrinkToFit="0" vertical="bottom" wrapText="0"/>
    </xf>
    <xf borderId="19" fillId="0" fontId="4" numFmtId="0" xfId="0" applyBorder="1" applyFont="1"/>
    <xf borderId="20" fillId="0" fontId="2" numFmtId="0" xfId="0" applyAlignment="1" applyBorder="1" applyFont="1">
      <alignment shrinkToFit="0" vertical="bottom" wrapText="0"/>
    </xf>
    <xf borderId="21" fillId="0" fontId="2" numFmtId="0" xfId="0" applyAlignment="1" applyBorder="1" applyFont="1">
      <alignment shrinkToFit="0" vertical="bottom" wrapText="0"/>
    </xf>
    <xf borderId="19" fillId="0" fontId="2" numFmtId="2" xfId="0" applyAlignment="1" applyBorder="1" applyFont="1" applyNumberFormat="1">
      <alignment shrinkToFit="0" vertical="bottom" wrapText="0"/>
    </xf>
    <xf borderId="10" fillId="0" fontId="2" numFmtId="0" xfId="0" applyAlignment="1" applyBorder="1" applyFont="1">
      <alignment horizontal="left" shrinkToFit="0" vertical="bottom" wrapText="0"/>
    </xf>
    <xf borderId="9" fillId="0" fontId="2" numFmtId="0" xfId="0" applyAlignment="1" applyBorder="1" applyFont="1">
      <alignment horizontal="center" shrinkToFit="0" vertical="bottom" wrapText="0"/>
    </xf>
    <xf borderId="22" fillId="0" fontId="4" numFmtId="0" xfId="0" applyBorder="1" applyFont="1"/>
    <xf borderId="2" fillId="0" fontId="2" numFmtId="0" xfId="0" applyAlignment="1" applyBorder="1" applyFont="1">
      <alignment shrinkToFit="0" vertical="bottom" wrapText="0"/>
    </xf>
    <xf borderId="23" fillId="0" fontId="2" numFmtId="0" xfId="0" applyAlignment="1" applyBorder="1" applyFont="1">
      <alignment shrinkToFit="0" vertical="bottom" wrapText="0"/>
    </xf>
    <xf borderId="22" fillId="0" fontId="2" numFmtId="2" xfId="0" applyAlignment="1" applyBorder="1" applyFont="1" applyNumberFormat="1">
      <alignment shrinkToFit="0" vertical="bottom" wrapText="0"/>
    </xf>
    <xf borderId="2" fillId="0" fontId="3" numFmtId="0" xfId="0" applyAlignment="1" applyBorder="1" applyFont="1">
      <alignment shrinkToFit="0" vertical="bottom" wrapText="0"/>
    </xf>
    <xf borderId="23" fillId="0" fontId="3" numFmtId="0" xfId="0" applyAlignment="1" applyBorder="1" applyFont="1">
      <alignment shrinkToFit="0" vertical="bottom" wrapText="0"/>
    </xf>
    <xf borderId="24" fillId="0" fontId="3" numFmtId="0" xfId="0" applyAlignment="1" applyBorder="1" applyFont="1">
      <alignment horizontal="center" shrinkToFit="0" vertical="bottom" wrapText="0"/>
    </xf>
    <xf borderId="25" fillId="0" fontId="4" numFmtId="0" xfId="0" applyBorder="1" applyFont="1"/>
    <xf borderId="24" fillId="0" fontId="2" numFmtId="0" xfId="0" applyAlignment="1" applyBorder="1" applyFont="1">
      <alignment horizontal="center" shrinkToFit="0" vertical="bottom" wrapText="0"/>
    </xf>
    <xf borderId="26" fillId="0" fontId="4" numFmtId="0" xfId="0" applyBorder="1" applyFont="1"/>
    <xf borderId="25" fillId="0" fontId="2" numFmtId="0" xfId="0" applyAlignment="1" applyBorder="1" applyFont="1">
      <alignment shrinkToFit="0" vertical="bottom" wrapText="0"/>
    </xf>
    <xf borderId="27" fillId="0" fontId="2" numFmtId="0" xfId="0" applyAlignment="1" applyBorder="1" applyFont="1">
      <alignment shrinkToFit="0" vertical="bottom" wrapText="0"/>
    </xf>
    <xf borderId="26" fillId="0" fontId="2" numFmtId="2" xfId="0" applyAlignment="1" applyBorder="1" applyFont="1" applyNumberFormat="1">
      <alignment shrinkToFit="0" vertical="bottom" wrapText="0"/>
    </xf>
    <xf borderId="28" fillId="0" fontId="3" numFmtId="0" xfId="0" applyAlignment="1" applyBorder="1" applyFont="1">
      <alignment horizontal="center" shrinkToFit="0" vertical="bottom" wrapText="0"/>
    </xf>
    <xf borderId="29" fillId="0" fontId="4" numFmtId="0" xfId="0" applyBorder="1" applyFont="1"/>
    <xf borderId="30" fillId="0" fontId="4" numFmtId="0" xfId="0" applyBorder="1" applyFont="1"/>
    <xf borderId="31" fillId="0" fontId="3" numFmtId="2" xfId="0" applyAlignment="1" applyBorder="1" applyFont="1" applyNumberFormat="1">
      <alignment shrinkToFit="0" vertical="bottom" wrapText="0"/>
    </xf>
    <xf borderId="12" fillId="0" fontId="3" numFmtId="0" xfId="0" applyAlignment="1" applyBorder="1" applyFont="1">
      <alignment horizontal="center" shrinkToFit="0" vertical="bottom" wrapText="0"/>
    </xf>
    <xf borderId="14" fillId="0" fontId="4" numFmtId="0" xfId="0" applyBorder="1" applyFont="1"/>
    <xf borderId="32" fillId="0" fontId="2" numFmtId="0" xfId="0" applyAlignment="1" applyBorder="1" applyFont="1">
      <alignment horizontal="center" shrinkToFit="0" vertical="bottom" wrapText="0"/>
    </xf>
    <xf borderId="33" fillId="0" fontId="3" numFmtId="0" xfId="0" applyAlignment="1" applyBorder="1" applyFont="1">
      <alignment horizontal="left" shrinkToFit="0" vertical="bottom" wrapText="0"/>
    </xf>
    <xf borderId="34" fillId="0" fontId="2" numFmtId="0" xfId="0" applyAlignment="1" applyBorder="1" applyFont="1">
      <alignment horizontal="center" shrinkToFit="0" vertical="bottom" wrapText="0"/>
    </xf>
    <xf borderId="35" fillId="0" fontId="2" numFmtId="0" xfId="0" applyAlignment="1" applyBorder="1" applyFont="1">
      <alignment horizontal="left" shrinkToFit="0" vertical="bottom" wrapText="0"/>
    </xf>
    <xf borderId="20" fillId="0" fontId="4" numFmtId="0" xfId="0" applyBorder="1" applyFont="1"/>
    <xf borderId="36" fillId="0" fontId="4" numFmtId="0" xfId="0" applyBorder="1" applyFont="1"/>
    <xf borderId="37" fillId="0" fontId="2" numFmtId="2" xfId="0" applyAlignment="1" applyBorder="1" applyFont="1" applyNumberFormat="1">
      <alignment shrinkToFit="0" vertical="bottom" wrapText="0"/>
    </xf>
    <xf borderId="38" fillId="0" fontId="2" numFmtId="0" xfId="0" applyAlignment="1" applyBorder="1" applyFont="1">
      <alignment horizontal="center" shrinkToFit="0" vertical="bottom" wrapText="0"/>
    </xf>
    <xf borderId="39" fillId="0" fontId="2" numFmtId="2" xfId="0" applyAlignment="1" applyBorder="1" applyFont="1" applyNumberFormat="1">
      <alignment shrinkToFit="0" vertical="bottom" wrapText="0"/>
    </xf>
    <xf borderId="40" fillId="0" fontId="2" numFmtId="0" xfId="0" applyAlignment="1" applyBorder="1" applyFont="1">
      <alignment horizontal="left" shrinkToFit="0" vertical="bottom" wrapText="0"/>
    </xf>
    <xf borderId="41" fillId="0" fontId="4" numFmtId="0" xfId="0" applyBorder="1" applyFont="1"/>
    <xf borderId="12" fillId="0" fontId="2" numFmtId="0" xfId="0" applyAlignment="1" applyBorder="1" applyFont="1">
      <alignment horizontal="center" shrinkToFit="0" vertical="bottom" wrapText="0"/>
    </xf>
    <xf borderId="42" fillId="0" fontId="4" numFmtId="0" xfId="0" applyBorder="1" applyFont="1"/>
    <xf borderId="1" fillId="0" fontId="11" numFmtId="0" xfId="0" applyAlignment="1" applyBorder="1" applyFont="1">
      <alignment horizontal="center" readingOrder="0" shrinkToFit="0" vertical="bottom" wrapText="0"/>
    </xf>
    <xf borderId="0" fillId="0" fontId="2" numFmtId="168" xfId="0" applyAlignment="1" applyFont="1" applyNumberFormat="1">
      <alignment shrinkToFit="0" vertical="bottom" wrapText="0"/>
    </xf>
    <xf borderId="1" fillId="0" fontId="11" numFmtId="0" xfId="0" applyAlignment="1" applyBorder="1" applyFont="1">
      <alignment horizontal="center" shrinkToFit="0" vertical="bottom" wrapText="0"/>
    </xf>
    <xf borderId="1" fillId="0" fontId="10" numFmtId="0" xfId="0" applyAlignment="1" applyBorder="1" applyFont="1">
      <alignment horizontal="left" shrinkToFit="0" vertical="bottom" wrapText="0"/>
    </xf>
    <xf borderId="0" fillId="0" fontId="11" numFmtId="0" xfId="0" applyAlignment="1" applyFont="1">
      <alignment horizontal="center" shrinkToFit="0" vertical="bottom" wrapText="0"/>
    </xf>
    <xf borderId="0" fillId="0" fontId="10" numFmtId="0" xfId="0" applyAlignment="1" applyFont="1">
      <alignment horizontal="center" shrinkToFit="0" vertical="center" wrapText="0"/>
    </xf>
    <xf borderId="0" fillId="0" fontId="10" numFmtId="0" xfId="0" applyAlignment="1" applyFont="1">
      <alignment horizontal="center" shrinkToFit="0" vertical="bottom" wrapText="1"/>
    </xf>
    <xf borderId="0" fillId="0" fontId="10" numFmtId="0" xfId="0" applyAlignment="1" applyFont="1">
      <alignment horizontal="center" shrinkToFit="0" vertical="center" wrapText="1"/>
    </xf>
    <xf borderId="0" fillId="0" fontId="10" numFmtId="0" xfId="0" applyAlignment="1" applyFont="1">
      <alignment horizontal="center" shrinkToFit="0" vertical="bottom" wrapText="0"/>
    </xf>
    <xf borderId="0" fillId="0" fontId="10" numFmtId="0" xfId="0" applyAlignment="1" applyFont="1">
      <alignment horizontal="left" shrinkToFit="0" vertical="center" wrapText="0"/>
    </xf>
    <xf borderId="0" fillId="0" fontId="10" numFmtId="0" xfId="0" applyAlignment="1" applyFont="1">
      <alignment horizontal="left" shrinkToFit="0" vertical="bottom" wrapText="0"/>
    </xf>
    <xf borderId="0" fillId="0" fontId="10" numFmtId="4" xfId="0" applyAlignment="1" applyFont="1" applyNumberFormat="1">
      <alignment horizontal="center" shrinkToFit="0" vertical="bottom" wrapText="0"/>
    </xf>
    <xf borderId="0" fillId="0" fontId="10" numFmtId="165" xfId="0" applyAlignment="1" applyFont="1" applyNumberFormat="1">
      <alignment horizontal="center" shrinkToFit="0" vertical="bottom" wrapText="0"/>
    </xf>
    <xf borderId="4" fillId="0" fontId="2" numFmtId="9" xfId="0" applyAlignment="1" applyBorder="1" applyFont="1" applyNumberFormat="1">
      <alignment shrinkToFit="0" vertical="bottom" wrapText="0"/>
    </xf>
    <xf borderId="4" fillId="0" fontId="2" numFmtId="169" xfId="0" applyAlignment="1" applyBorder="1" applyFont="1" applyNumberFormat="1">
      <alignment shrinkToFit="0" vertical="bottom" wrapText="0"/>
    </xf>
    <xf borderId="0" fillId="0" fontId="12" numFmtId="0" xfId="0" applyAlignment="1" applyFont="1">
      <alignment horizontal="center" shrinkToFit="0" vertical="bottom" wrapText="0"/>
    </xf>
    <xf borderId="43" fillId="0" fontId="3" numFmtId="0" xfId="0" applyAlignment="1" applyBorder="1" applyFont="1">
      <alignment horizontal="center" shrinkToFit="0" vertical="bottom" wrapText="1"/>
    </xf>
    <xf borderId="44" fillId="0" fontId="4" numFmtId="0" xfId="0" applyBorder="1" applyFont="1"/>
    <xf borderId="16" fillId="0" fontId="4" numFmtId="0" xfId="0" applyBorder="1" applyFont="1"/>
    <xf borderId="45" fillId="0" fontId="4" numFmtId="0" xfId="0" applyBorder="1" applyFont="1"/>
    <xf borderId="1" fillId="0" fontId="3" numFmtId="0" xfId="0" applyAlignment="1" applyBorder="1" applyFont="1">
      <alignment horizontal="center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19050</xdr:colOff>
      <xdr:row>1</xdr:row>
      <xdr:rowOff>19050</xdr:rowOff>
    </xdr:from>
    <xdr:ext cx="885825" cy="3429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19050</xdr:colOff>
      <xdr:row>0</xdr:row>
      <xdr:rowOff>19050</xdr:rowOff>
    </xdr:from>
    <xdr:ext cx="590550" cy="304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19050</xdr:colOff>
      <xdr:row>0</xdr:row>
      <xdr:rowOff>19050</xdr:rowOff>
    </xdr:from>
    <xdr:ext cx="628650" cy="304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19050</xdr:colOff>
      <xdr:row>0</xdr:row>
      <xdr:rowOff>19050</xdr:rowOff>
    </xdr:from>
    <xdr:ext cx="942975" cy="304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4.43" defaultRowHeight="15.0"/>
  <cols>
    <col customWidth="1" min="1" max="1" width="43.43"/>
    <col customWidth="1" min="2" max="2" width="12.86"/>
    <col customWidth="1" min="3" max="3" width="13.86"/>
    <col customWidth="1" min="4" max="4" width="10.29"/>
    <col customWidth="1" min="5" max="5" width="7.43"/>
    <col customWidth="1" min="6" max="6" width="13.43"/>
    <col customWidth="1" min="7" max="26" width="9.0"/>
  </cols>
  <sheetData>
    <row r="1" ht="12.75" customHeight="1">
      <c r="A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3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4" t="s">
        <v>2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5" t="s">
        <v>3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6" t="s">
        <v>4</v>
      </c>
      <c r="B6" s="7"/>
      <c r="C6" s="7"/>
      <c r="D6" s="7"/>
      <c r="E6" s="7"/>
      <c r="F6" s="8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9"/>
      <c r="B7" s="9"/>
      <c r="C7" s="9"/>
      <c r="D7" s="9"/>
      <c r="E7" s="9"/>
      <c r="F7" s="9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10" t="s">
        <v>5</v>
      </c>
      <c r="B8" s="10" t="s">
        <v>6</v>
      </c>
      <c r="C8" s="10" t="s">
        <v>7</v>
      </c>
      <c r="D8" s="10" t="s">
        <v>8</v>
      </c>
      <c r="E8" s="10" t="s">
        <v>9</v>
      </c>
      <c r="F8" s="10" t="s">
        <v>10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2.75" customHeight="1">
      <c r="A9" s="12" t="s">
        <v>11</v>
      </c>
      <c r="B9" s="13">
        <f>'12x36 Diurno'!I123</f>
        <v>13485.71938</v>
      </c>
      <c r="C9" s="13">
        <f>'12x36 Noturno'!I124</f>
        <v>16220.75564</v>
      </c>
      <c r="D9" s="13">
        <f t="shared" ref="D9:D10" si="1">SUM(B9:C9)</f>
        <v>29706.47502</v>
      </c>
      <c r="E9" s="13">
        <v>12.0</v>
      </c>
      <c r="F9" s="14">
        <f t="shared" ref="F9:F10" si="2">D9*E9</f>
        <v>356477.7002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12" t="s">
        <v>12</v>
      </c>
      <c r="B10" s="13">
        <f>'12x36 Diurno'!I123</f>
        <v>13485.71938</v>
      </c>
      <c r="C10" s="13">
        <f>'12x36 Noturno'!I124</f>
        <v>16220.75564</v>
      </c>
      <c r="D10" s="13">
        <f t="shared" si="1"/>
        <v>29706.47502</v>
      </c>
      <c r="E10" s="13">
        <v>12.0</v>
      </c>
      <c r="F10" s="14">
        <f t="shared" si="2"/>
        <v>356477.7002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12" t="s">
        <v>13</v>
      </c>
      <c r="B11" s="13">
        <v>13485.72</v>
      </c>
      <c r="C11" s="13">
        <v>16220.76</v>
      </c>
      <c r="D11" s="13">
        <v>29706.48</v>
      </c>
      <c r="E11" s="13">
        <v>12.0</v>
      </c>
      <c r="F11" s="14">
        <v>356477.76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15" t="s">
        <v>14</v>
      </c>
      <c r="B12" s="13">
        <v>13485.72</v>
      </c>
      <c r="C12" s="13">
        <v>16220.76</v>
      </c>
      <c r="D12" s="13">
        <v>29706.48</v>
      </c>
      <c r="E12" s="13">
        <v>12.0</v>
      </c>
      <c r="F12" s="14">
        <v>356477.76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15" t="s">
        <v>15</v>
      </c>
      <c r="B13" s="13">
        <v>13485.72</v>
      </c>
      <c r="C13" s="13">
        <v>16220.76</v>
      </c>
      <c r="D13" s="13">
        <v>29706.48</v>
      </c>
      <c r="E13" s="13">
        <v>12.0</v>
      </c>
      <c r="F13" s="14">
        <v>356477.76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16" t="s">
        <v>16</v>
      </c>
      <c r="B14" s="7"/>
      <c r="C14" s="7"/>
      <c r="D14" s="8"/>
      <c r="E14" s="17"/>
      <c r="F14" s="14">
        <f>SUM(F9:F13)</f>
        <v>1782388.68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ht="12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ht="12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ht="12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</sheetData>
  <mergeCells count="6">
    <mergeCell ref="A2:F2"/>
    <mergeCell ref="A3:F3"/>
    <mergeCell ref="A4:F4"/>
    <mergeCell ref="A6:F6"/>
    <mergeCell ref="A14:D14"/>
    <mergeCell ref="A1:F1"/>
  </mergeCells>
  <printOptions/>
  <pageMargins bottom="0.7875" footer="0.0" header="0.0" left="1.18125" right="0.39375" top="0.78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 fitToPage="1"/>
  </sheetPr>
  <sheetViews>
    <sheetView showGridLines="0" workbookViewId="0"/>
  </sheetViews>
  <sheetFormatPr customHeight="1" defaultColWidth="14.43" defaultRowHeight="15.0"/>
  <cols>
    <col customWidth="1" min="1" max="1" width="5.57"/>
    <col customWidth="1" min="2" max="2" width="10.43"/>
    <col customWidth="1" min="3" max="3" width="9.0"/>
    <col customWidth="1" min="4" max="4" width="10.86"/>
    <col customWidth="1" min="5" max="5" width="9.0"/>
    <col customWidth="1" min="6" max="6" width="9.86"/>
    <col customWidth="1" min="7" max="7" width="14.57"/>
    <col customWidth="1" min="8" max="8" width="7.57"/>
    <col customWidth="1" min="9" max="9" width="12.14"/>
    <col customWidth="1" min="10" max="10" width="9.0"/>
    <col customWidth="1" hidden="1" min="11" max="11" width="9.0"/>
    <col customWidth="1" hidden="1" min="12" max="12" width="9.71"/>
    <col customWidth="1" hidden="1" min="13" max="21" width="9.0"/>
    <col customWidth="1" min="22" max="26" width="9.0"/>
  </cols>
  <sheetData>
    <row r="1" ht="12.75" customHeight="1">
      <c r="A1" s="3" t="s">
        <v>1</v>
      </c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ht="12.75" customHeight="1">
      <c r="A2" s="4" t="s">
        <v>2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ht="12.75" customHeight="1">
      <c r="A3" s="5" t="s">
        <v>3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2.75" customHeigh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A6" s="18" t="s">
        <v>17</v>
      </c>
      <c r="B6" s="7"/>
      <c r="C6" s="7"/>
      <c r="D6" s="7"/>
      <c r="E6" s="7"/>
      <c r="F6" s="7"/>
      <c r="G6" s="7"/>
      <c r="H6" s="7"/>
      <c r="I6" s="8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2.75" customHeight="1">
      <c r="A7" s="19" t="s">
        <v>18</v>
      </c>
      <c r="B7" s="7"/>
      <c r="C7" s="7"/>
      <c r="D7" s="7"/>
      <c r="E7" s="7"/>
      <c r="F7" s="7"/>
      <c r="G7" s="7"/>
      <c r="H7" s="7"/>
      <c r="I7" s="8"/>
      <c r="J7" s="9"/>
      <c r="K7" s="20"/>
      <c r="L7" s="20"/>
      <c r="M7" s="20"/>
      <c r="N7" s="20"/>
      <c r="O7" s="20"/>
      <c r="P7" s="20"/>
      <c r="Q7" s="20"/>
      <c r="R7" s="20"/>
      <c r="S7" s="20"/>
      <c r="T7" s="9"/>
      <c r="U7" s="9"/>
      <c r="V7" s="9"/>
      <c r="W7" s="9"/>
      <c r="X7" s="9"/>
      <c r="Y7" s="9"/>
      <c r="Z7" s="9"/>
    </row>
    <row r="8" ht="12.75" customHeight="1">
      <c r="A8" s="21" t="s">
        <v>19</v>
      </c>
      <c r="B8" s="8"/>
      <c r="C8" s="21" t="s">
        <v>20</v>
      </c>
      <c r="D8" s="8"/>
      <c r="E8" s="21" t="s">
        <v>21</v>
      </c>
      <c r="F8" s="7"/>
      <c r="G8" s="7"/>
      <c r="H8" s="7"/>
      <c r="I8" s="8"/>
      <c r="J8" s="9"/>
      <c r="K8" s="22"/>
      <c r="L8" s="23"/>
      <c r="M8" s="23"/>
      <c r="N8" s="23"/>
      <c r="O8" s="23"/>
      <c r="P8" s="23"/>
      <c r="Q8" s="23"/>
      <c r="R8" s="22"/>
      <c r="T8" s="9"/>
      <c r="U8" s="9"/>
      <c r="V8" s="9"/>
      <c r="W8" s="9"/>
      <c r="X8" s="9"/>
      <c r="Y8" s="9"/>
      <c r="Z8" s="9"/>
    </row>
    <row r="9" ht="12.75" customHeight="1">
      <c r="A9" s="21" t="s">
        <v>22</v>
      </c>
      <c r="B9" s="8"/>
      <c r="C9" s="21" t="s">
        <v>23</v>
      </c>
      <c r="D9" s="8"/>
      <c r="E9" s="21" t="s">
        <v>24</v>
      </c>
      <c r="F9" s="7"/>
      <c r="G9" s="7"/>
      <c r="H9" s="7"/>
      <c r="I9" s="8"/>
      <c r="J9" s="9"/>
      <c r="K9" s="24"/>
      <c r="L9" s="25"/>
      <c r="M9" s="25"/>
      <c r="N9" s="25"/>
      <c r="O9" s="25"/>
      <c r="P9" s="25"/>
      <c r="Q9" s="25"/>
      <c r="R9" s="26"/>
      <c r="T9" s="9"/>
      <c r="U9" s="9"/>
      <c r="V9" s="9"/>
      <c r="W9" s="9"/>
      <c r="X9" s="9"/>
      <c r="Y9" s="9"/>
      <c r="Z9" s="9"/>
    </row>
    <row r="10" ht="12.75" customHeight="1">
      <c r="A10" s="27"/>
      <c r="B10" s="28"/>
      <c r="C10" s="28"/>
      <c r="D10" s="28"/>
      <c r="E10" s="28"/>
      <c r="F10" s="28"/>
      <c r="G10" s="28"/>
      <c r="H10" s="27"/>
      <c r="I10" s="27"/>
      <c r="J10" s="9"/>
      <c r="K10" s="22"/>
      <c r="L10" s="23"/>
      <c r="M10" s="23"/>
      <c r="N10" s="23"/>
      <c r="O10" s="23"/>
      <c r="P10" s="23"/>
      <c r="Q10" s="23"/>
      <c r="R10" s="29"/>
      <c r="T10" s="9"/>
      <c r="U10" s="9"/>
      <c r="V10" s="9"/>
      <c r="W10" s="9"/>
      <c r="X10" s="9"/>
      <c r="Y10" s="9"/>
      <c r="Z10" s="9"/>
    </row>
    <row r="11" ht="12.75" customHeight="1">
      <c r="A11" s="19" t="s">
        <v>25</v>
      </c>
      <c r="B11" s="7"/>
      <c r="C11" s="7"/>
      <c r="D11" s="7"/>
      <c r="E11" s="7"/>
      <c r="F11" s="7"/>
      <c r="G11" s="7"/>
      <c r="H11" s="7"/>
      <c r="I11" s="8"/>
      <c r="J11" s="9"/>
      <c r="K11" s="24"/>
      <c r="L11" s="25"/>
      <c r="M11" s="25"/>
      <c r="N11" s="25"/>
      <c r="O11" s="25"/>
      <c r="P11" s="25"/>
      <c r="Q11" s="25"/>
      <c r="R11" s="30"/>
      <c r="T11" s="9"/>
      <c r="U11" s="9"/>
      <c r="V11" s="9"/>
      <c r="W11" s="9"/>
      <c r="X11" s="9"/>
      <c r="Y11" s="9"/>
      <c r="Z11" s="9"/>
    </row>
    <row r="12" ht="12.75" customHeight="1">
      <c r="A12" s="31">
        <v>1.0</v>
      </c>
      <c r="B12" s="32" t="s">
        <v>26</v>
      </c>
      <c r="C12" s="7"/>
      <c r="D12" s="7"/>
      <c r="E12" s="7"/>
      <c r="F12" s="7"/>
      <c r="G12" s="7"/>
      <c r="H12" s="8"/>
      <c r="I12" s="31" t="s">
        <v>27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ht="12.75" customHeight="1">
      <c r="A13" s="31">
        <v>2.0</v>
      </c>
      <c r="B13" s="32" t="s">
        <v>28</v>
      </c>
      <c r="C13" s="7"/>
      <c r="D13" s="7"/>
      <c r="E13" s="7"/>
      <c r="F13" s="7"/>
      <c r="G13" s="7"/>
      <c r="H13" s="8"/>
      <c r="I13" s="31">
        <v>5173.0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ht="12.75" customHeight="1">
      <c r="A14" s="31">
        <v>3.0</v>
      </c>
      <c r="B14" s="32" t="s">
        <v>29</v>
      </c>
      <c r="C14" s="7"/>
      <c r="D14" s="7"/>
      <c r="E14" s="7"/>
      <c r="F14" s="7"/>
      <c r="G14" s="7"/>
      <c r="H14" s="8"/>
      <c r="I14" s="33">
        <v>1703.96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ht="12.75" customHeight="1">
      <c r="A15" s="31">
        <v>4.0</v>
      </c>
      <c r="B15" s="32" t="s">
        <v>30</v>
      </c>
      <c r="C15" s="7"/>
      <c r="D15" s="7"/>
      <c r="E15" s="7"/>
      <c r="F15" s="7"/>
      <c r="G15" s="7"/>
      <c r="H15" s="8"/>
      <c r="I15" s="31" t="s">
        <v>31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ht="12.75" customHeight="1">
      <c r="A16" s="31">
        <v>5.0</v>
      </c>
      <c r="B16" s="32" t="s">
        <v>32</v>
      </c>
      <c r="C16" s="7"/>
      <c r="D16" s="7"/>
      <c r="E16" s="7"/>
      <c r="F16" s="7"/>
      <c r="G16" s="7"/>
      <c r="H16" s="8"/>
      <c r="I16" s="34">
        <v>44681.0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ht="12.75" customHeight="1">
      <c r="A17" s="35"/>
      <c r="B17" s="7"/>
      <c r="C17" s="7"/>
      <c r="D17" s="7"/>
      <c r="E17" s="7"/>
      <c r="F17" s="7"/>
      <c r="G17" s="7"/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ht="12.75" customHeight="1">
      <c r="A18" s="19" t="s">
        <v>33</v>
      </c>
      <c r="B18" s="7"/>
      <c r="C18" s="7"/>
      <c r="D18" s="7"/>
      <c r="E18" s="7"/>
      <c r="F18" s="7"/>
      <c r="G18" s="7"/>
      <c r="H18" s="7"/>
      <c r="I18" s="8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ht="12.75" customHeight="1">
      <c r="A19" s="36">
        <v>1.0</v>
      </c>
      <c r="B19" s="19" t="s">
        <v>34</v>
      </c>
      <c r="C19" s="7"/>
      <c r="D19" s="7"/>
      <c r="E19" s="7"/>
      <c r="F19" s="7"/>
      <c r="G19" s="8"/>
      <c r="H19" s="36" t="s">
        <v>35</v>
      </c>
      <c r="I19" s="36" t="s">
        <v>36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ht="12.75" customHeight="1">
      <c r="A20" s="36" t="s">
        <v>37</v>
      </c>
      <c r="B20" s="32" t="s">
        <v>38</v>
      </c>
      <c r="C20" s="7"/>
      <c r="D20" s="7"/>
      <c r="E20" s="7"/>
      <c r="F20" s="7"/>
      <c r="G20" s="8"/>
      <c r="H20" s="37"/>
      <c r="I20" s="13">
        <f>I14</f>
        <v>1703.96</v>
      </c>
      <c r="J20" s="9"/>
      <c r="K20" s="9"/>
      <c r="L20" s="2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12.75" customHeight="1">
      <c r="A21" s="36" t="s">
        <v>39</v>
      </c>
      <c r="B21" s="32" t="s">
        <v>40</v>
      </c>
      <c r="C21" s="7"/>
      <c r="D21" s="7"/>
      <c r="E21" s="7"/>
      <c r="F21" s="7"/>
      <c r="G21" s="8"/>
      <c r="H21" s="38"/>
      <c r="I21" s="13">
        <f>I20*0.3</f>
        <v>511.188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ht="12.75" customHeight="1">
      <c r="A22" s="36" t="s">
        <v>41</v>
      </c>
      <c r="B22" s="32" t="s">
        <v>42</v>
      </c>
      <c r="C22" s="7"/>
      <c r="D22" s="7"/>
      <c r="E22" s="7"/>
      <c r="F22" s="7"/>
      <c r="G22" s="8"/>
      <c r="H22" s="38"/>
      <c r="I22" s="13">
        <v>0.0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ht="12.75" customHeight="1">
      <c r="A23" s="36" t="s">
        <v>43</v>
      </c>
      <c r="B23" s="32" t="s">
        <v>44</v>
      </c>
      <c r="C23" s="7"/>
      <c r="D23" s="7"/>
      <c r="E23" s="7"/>
      <c r="F23" s="7"/>
      <c r="G23" s="8"/>
      <c r="H23" s="38"/>
      <c r="I23" s="13">
        <v>0.0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ht="12.75" customHeight="1">
      <c r="A24" s="19" t="s">
        <v>45</v>
      </c>
      <c r="B24" s="7"/>
      <c r="C24" s="7"/>
      <c r="D24" s="7"/>
      <c r="E24" s="7"/>
      <c r="F24" s="7"/>
      <c r="G24" s="7"/>
      <c r="H24" s="8"/>
      <c r="I24" s="14">
        <f>(SUM(I20:I23))</f>
        <v>2215.148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ht="12.75" customHeight="1">
      <c r="A25" s="5"/>
      <c r="B25" s="5"/>
      <c r="C25" s="5"/>
      <c r="D25" s="5"/>
      <c r="E25" s="5"/>
      <c r="F25" s="5"/>
      <c r="G25" s="5"/>
      <c r="H25" s="5"/>
      <c r="I25" s="39"/>
      <c r="J25" s="9"/>
      <c r="K25" s="9"/>
      <c r="L25" s="2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ht="12.75" customHeight="1">
      <c r="A26" s="19" t="s">
        <v>46</v>
      </c>
      <c r="B26" s="7"/>
      <c r="C26" s="7"/>
      <c r="D26" s="7"/>
      <c r="E26" s="7"/>
      <c r="F26" s="7"/>
      <c r="G26" s="7"/>
      <c r="H26" s="7"/>
      <c r="I26" s="8"/>
      <c r="J26" s="9"/>
      <c r="K26" s="9"/>
      <c r="L26" s="2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ht="12.75" customHeight="1">
      <c r="A27" s="19" t="s">
        <v>47</v>
      </c>
      <c r="B27" s="7"/>
      <c r="C27" s="7"/>
      <c r="D27" s="7"/>
      <c r="E27" s="7"/>
      <c r="F27" s="7"/>
      <c r="G27" s="8"/>
      <c r="H27" s="36" t="s">
        <v>35</v>
      </c>
      <c r="I27" s="36" t="s">
        <v>36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ht="12.75" customHeight="1">
      <c r="A28" s="36" t="s">
        <v>37</v>
      </c>
      <c r="B28" s="9" t="s">
        <v>48</v>
      </c>
      <c r="G28" s="40"/>
      <c r="H28" s="38">
        <v>0.0833</v>
      </c>
      <c r="I28" s="13">
        <f>$I$24*H28</f>
        <v>184.5218284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ht="12.75" customHeight="1">
      <c r="A29" s="36" t="s">
        <v>39</v>
      </c>
      <c r="B29" s="32" t="s">
        <v>49</v>
      </c>
      <c r="C29" s="7"/>
      <c r="D29" s="7"/>
      <c r="E29" s="7"/>
      <c r="F29" s="7"/>
      <c r="G29" s="8"/>
      <c r="H29" s="38">
        <f>(0.0833+0.0278)</f>
        <v>0.1111</v>
      </c>
      <c r="I29" s="13">
        <f>H29*I24</f>
        <v>246.1029428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ht="12.75" customHeight="1">
      <c r="A30" s="19" t="s">
        <v>50</v>
      </c>
      <c r="B30" s="7"/>
      <c r="C30" s="7"/>
      <c r="D30" s="7"/>
      <c r="E30" s="7"/>
      <c r="F30" s="7"/>
      <c r="G30" s="8"/>
      <c r="H30" s="41">
        <f>TRUNC(SUM(H28:H29),4)</f>
        <v>0.1944</v>
      </c>
      <c r="I30" s="14">
        <f>(SUM(I28:I29))</f>
        <v>430.6247712</v>
      </c>
      <c r="J30" s="42">
        <f>SUM(H30+H41+H81)</f>
        <v>0.6183483333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ht="12.75" customHeight="1">
      <c r="A31" s="43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ht="12.75" customHeight="1">
      <c r="A32" s="19" t="s">
        <v>51</v>
      </c>
      <c r="B32" s="7"/>
      <c r="C32" s="7"/>
      <c r="D32" s="7"/>
      <c r="E32" s="7"/>
      <c r="F32" s="7"/>
      <c r="G32" s="8"/>
      <c r="H32" s="36" t="s">
        <v>35</v>
      </c>
      <c r="I32" s="36" t="s">
        <v>36</v>
      </c>
      <c r="J32" s="9"/>
      <c r="K32" s="44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ht="12.75" customHeight="1">
      <c r="A33" s="36" t="s">
        <v>37</v>
      </c>
      <c r="B33" s="32" t="s">
        <v>52</v>
      </c>
      <c r="C33" s="7"/>
      <c r="D33" s="7"/>
      <c r="E33" s="7"/>
      <c r="F33" s="7"/>
      <c r="G33" s="8"/>
      <c r="H33" s="38">
        <v>0.2</v>
      </c>
      <c r="I33" s="13">
        <f t="shared" ref="I33:I40" si="1">H33*($I$24+$I$30)</f>
        <v>529.1545542</v>
      </c>
      <c r="J33" s="9"/>
      <c r="K33" s="44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ht="12.75" customHeight="1">
      <c r="A34" s="36" t="s">
        <v>39</v>
      </c>
      <c r="B34" s="32" t="s">
        <v>53</v>
      </c>
      <c r="C34" s="7"/>
      <c r="D34" s="7"/>
      <c r="E34" s="7"/>
      <c r="F34" s="7"/>
      <c r="G34" s="8"/>
      <c r="H34" s="38">
        <v>0.025</v>
      </c>
      <c r="I34" s="13">
        <f t="shared" si="1"/>
        <v>66.14431928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ht="12.75" customHeight="1">
      <c r="A35" s="36" t="s">
        <v>41</v>
      </c>
      <c r="B35" s="32" t="s">
        <v>54</v>
      </c>
      <c r="C35" s="7"/>
      <c r="D35" s="7"/>
      <c r="E35" s="7"/>
      <c r="F35" s="7"/>
      <c r="G35" s="8"/>
      <c r="H35" s="38">
        <v>0.03</v>
      </c>
      <c r="I35" s="13">
        <f t="shared" si="1"/>
        <v>79.37318314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ht="12.75" customHeight="1">
      <c r="A36" s="36" t="s">
        <v>43</v>
      </c>
      <c r="B36" s="32" t="s">
        <v>55</v>
      </c>
      <c r="C36" s="7"/>
      <c r="D36" s="7"/>
      <c r="E36" s="7"/>
      <c r="F36" s="7"/>
      <c r="G36" s="8"/>
      <c r="H36" s="38">
        <v>0.015</v>
      </c>
      <c r="I36" s="13">
        <f t="shared" si="1"/>
        <v>39.68659157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ht="12.75" customHeight="1">
      <c r="A37" s="36" t="s">
        <v>56</v>
      </c>
      <c r="B37" s="32" t="s">
        <v>57</v>
      </c>
      <c r="C37" s="7"/>
      <c r="D37" s="7"/>
      <c r="E37" s="7"/>
      <c r="F37" s="7"/>
      <c r="G37" s="8"/>
      <c r="H37" s="38">
        <v>0.01</v>
      </c>
      <c r="I37" s="13">
        <f t="shared" si="1"/>
        <v>26.45772771</v>
      </c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ht="12.75" customHeight="1">
      <c r="A38" s="36" t="s">
        <v>58</v>
      </c>
      <c r="B38" s="32" t="s">
        <v>59</v>
      </c>
      <c r="C38" s="7"/>
      <c r="D38" s="7"/>
      <c r="E38" s="7"/>
      <c r="F38" s="7"/>
      <c r="G38" s="8"/>
      <c r="H38" s="38">
        <v>0.006</v>
      </c>
      <c r="I38" s="13">
        <f t="shared" si="1"/>
        <v>15.87463663</v>
      </c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ht="12.75" customHeight="1">
      <c r="A39" s="36" t="s">
        <v>60</v>
      </c>
      <c r="B39" s="32" t="s">
        <v>61</v>
      </c>
      <c r="C39" s="7"/>
      <c r="D39" s="7"/>
      <c r="E39" s="7"/>
      <c r="F39" s="7"/>
      <c r="G39" s="8"/>
      <c r="H39" s="38">
        <v>0.002</v>
      </c>
      <c r="I39" s="13">
        <f t="shared" si="1"/>
        <v>5.291545542</v>
      </c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ht="12.75" customHeight="1">
      <c r="A40" s="36" t="s">
        <v>62</v>
      </c>
      <c r="B40" s="32" t="s">
        <v>63</v>
      </c>
      <c r="C40" s="7"/>
      <c r="D40" s="7"/>
      <c r="E40" s="7"/>
      <c r="F40" s="7"/>
      <c r="G40" s="8"/>
      <c r="H40" s="38">
        <v>0.08</v>
      </c>
      <c r="I40" s="13">
        <f t="shared" si="1"/>
        <v>211.6618217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ht="12.75" customHeight="1">
      <c r="A41" s="19" t="s">
        <v>64</v>
      </c>
      <c r="B41" s="7"/>
      <c r="C41" s="7"/>
      <c r="D41" s="7"/>
      <c r="E41" s="7"/>
      <c r="F41" s="7"/>
      <c r="G41" s="8"/>
      <c r="H41" s="41">
        <f>SUM(H33:H40)</f>
        <v>0.368</v>
      </c>
      <c r="I41" s="14">
        <f>(SUM(I33:I40))</f>
        <v>973.6443798</v>
      </c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ht="12.75" customHeight="1">
      <c r="A42" s="19"/>
      <c r="B42" s="7"/>
      <c r="C42" s="7"/>
      <c r="D42" s="7"/>
      <c r="E42" s="7"/>
      <c r="F42" s="7"/>
      <c r="G42" s="7"/>
      <c r="H42" s="7"/>
      <c r="I42" s="7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ht="12.75" customHeight="1">
      <c r="A43" s="19" t="s">
        <v>65</v>
      </c>
      <c r="B43" s="7"/>
      <c r="C43" s="7"/>
      <c r="D43" s="7"/>
      <c r="E43" s="7"/>
      <c r="F43" s="7"/>
      <c r="G43" s="8"/>
      <c r="H43" s="41"/>
      <c r="I43" s="36" t="s">
        <v>36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ht="12.75" customHeight="1">
      <c r="A44" s="36" t="s">
        <v>37</v>
      </c>
      <c r="B44" s="45" t="s">
        <v>66</v>
      </c>
      <c r="C44" s="7"/>
      <c r="D44" s="7"/>
      <c r="E44" s="7"/>
      <c r="F44" s="7"/>
      <c r="G44" s="8"/>
      <c r="H44" s="31" t="s">
        <v>67</v>
      </c>
      <c r="I44" s="46">
        <v>0.0</v>
      </c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ht="12.75" customHeight="1">
      <c r="A45" s="36" t="s">
        <v>39</v>
      </c>
      <c r="B45" s="45" t="s">
        <v>68</v>
      </c>
      <c r="C45" s="7"/>
      <c r="D45" s="7"/>
      <c r="E45" s="7"/>
      <c r="F45" s="7"/>
      <c r="G45" s="8"/>
      <c r="H45" s="31" t="s">
        <v>67</v>
      </c>
      <c r="I45" s="46">
        <f>16*15*0.9</f>
        <v>216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ht="12.75" customHeight="1">
      <c r="A46" s="36" t="s">
        <v>41</v>
      </c>
      <c r="B46" s="45" t="s">
        <v>69</v>
      </c>
      <c r="C46" s="7"/>
      <c r="D46" s="7"/>
      <c r="E46" s="7"/>
      <c r="F46" s="7"/>
      <c r="G46" s="8"/>
      <c r="H46" s="31" t="s">
        <v>67</v>
      </c>
      <c r="I46" s="46">
        <v>0.0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ht="12.75" customHeight="1">
      <c r="A47" s="36" t="s">
        <v>43</v>
      </c>
      <c r="B47" s="45" t="s">
        <v>70</v>
      </c>
      <c r="C47" s="7"/>
      <c r="D47" s="7"/>
      <c r="E47" s="7"/>
      <c r="F47" s="7"/>
      <c r="G47" s="8"/>
      <c r="H47" s="31" t="s">
        <v>67</v>
      </c>
      <c r="I47" s="46">
        <f>'Média Insumos'!E10</f>
        <v>7.666666667</v>
      </c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ht="12.75" customHeight="1">
      <c r="A48" s="36" t="s">
        <v>56</v>
      </c>
      <c r="B48" s="45" t="s">
        <v>71</v>
      </c>
      <c r="C48" s="7"/>
      <c r="D48" s="7"/>
      <c r="E48" s="7"/>
      <c r="F48" s="7"/>
      <c r="G48" s="8"/>
      <c r="H48" s="31" t="s">
        <v>67</v>
      </c>
      <c r="I48" s="46">
        <f>'Média Insumos'!E11</f>
        <v>108.01</v>
      </c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ht="12.75" customHeight="1">
      <c r="A49" s="36" t="s">
        <v>58</v>
      </c>
      <c r="B49" s="45" t="s">
        <v>72</v>
      </c>
      <c r="C49" s="7"/>
      <c r="D49" s="7"/>
      <c r="E49" s="7"/>
      <c r="F49" s="7"/>
      <c r="G49" s="8"/>
      <c r="H49" s="31" t="s">
        <v>67</v>
      </c>
      <c r="I49" s="46">
        <v>0.0</v>
      </c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ht="12.75" customHeight="1">
      <c r="A50" s="36" t="s">
        <v>60</v>
      </c>
      <c r="B50" s="45" t="s">
        <v>73</v>
      </c>
      <c r="C50" s="7"/>
      <c r="D50" s="7"/>
      <c r="E50" s="7"/>
      <c r="F50" s="7"/>
      <c r="G50" s="8"/>
      <c r="H50" s="31">
        <v>24.0</v>
      </c>
      <c r="I50" s="46">
        <f>20.14*H50</f>
        <v>483.36</v>
      </c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ht="12.75" customHeight="1">
      <c r="A51" s="36" t="s">
        <v>62</v>
      </c>
      <c r="B51" s="32" t="s">
        <v>74</v>
      </c>
      <c r="C51" s="7"/>
      <c r="D51" s="7"/>
      <c r="E51" s="7"/>
      <c r="F51" s="7"/>
      <c r="G51" s="8"/>
      <c r="H51" s="31" t="s">
        <v>67</v>
      </c>
      <c r="I51" s="46">
        <v>0.0</v>
      </c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ht="12.75" customHeight="1">
      <c r="A52" s="19" t="s">
        <v>75</v>
      </c>
      <c r="B52" s="7"/>
      <c r="C52" s="7"/>
      <c r="D52" s="7"/>
      <c r="E52" s="7"/>
      <c r="F52" s="7"/>
      <c r="G52" s="7"/>
      <c r="H52" s="8"/>
      <c r="I52" s="14">
        <f>(SUM(I44:I51))</f>
        <v>815.0366667</v>
      </c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ht="12.75" customHeight="1">
      <c r="A53" s="19"/>
      <c r="B53" s="7"/>
      <c r="C53" s="7"/>
      <c r="D53" s="7"/>
      <c r="E53" s="7"/>
      <c r="F53" s="7"/>
      <c r="G53" s="7"/>
      <c r="H53" s="7"/>
      <c r="I53" s="7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ht="12.75" customHeight="1">
      <c r="A54" s="19" t="s">
        <v>76</v>
      </c>
      <c r="B54" s="7"/>
      <c r="C54" s="7"/>
      <c r="D54" s="7"/>
      <c r="E54" s="7"/>
      <c r="F54" s="7"/>
      <c r="G54" s="7"/>
      <c r="H54" s="7"/>
      <c r="I54" s="8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ht="12.75" customHeight="1">
      <c r="A55" s="19" t="s">
        <v>77</v>
      </c>
      <c r="B55" s="7"/>
      <c r="C55" s="7"/>
      <c r="D55" s="7"/>
      <c r="E55" s="7"/>
      <c r="F55" s="7"/>
      <c r="G55" s="7"/>
      <c r="H55" s="8"/>
      <c r="I55" s="36" t="s">
        <v>36</v>
      </c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ht="12.75" customHeight="1">
      <c r="A56" s="36" t="s">
        <v>78</v>
      </c>
      <c r="B56" s="32" t="s">
        <v>79</v>
      </c>
      <c r="C56" s="7"/>
      <c r="D56" s="7"/>
      <c r="E56" s="7"/>
      <c r="F56" s="7"/>
      <c r="G56" s="7"/>
      <c r="H56" s="8"/>
      <c r="I56" s="13">
        <f>I30</f>
        <v>430.6247712</v>
      </c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ht="12.75" customHeight="1">
      <c r="A57" s="36" t="s">
        <v>80</v>
      </c>
      <c r="B57" s="32" t="s">
        <v>81</v>
      </c>
      <c r="C57" s="7"/>
      <c r="D57" s="7"/>
      <c r="E57" s="7"/>
      <c r="F57" s="7"/>
      <c r="G57" s="7"/>
      <c r="H57" s="8"/>
      <c r="I57" s="13">
        <f>I41</f>
        <v>973.6443798</v>
      </c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ht="12.75" customHeight="1">
      <c r="A58" s="36" t="s">
        <v>82</v>
      </c>
      <c r="B58" s="32" t="s">
        <v>83</v>
      </c>
      <c r="C58" s="7"/>
      <c r="D58" s="7"/>
      <c r="E58" s="7"/>
      <c r="F58" s="7"/>
      <c r="G58" s="7"/>
      <c r="H58" s="8"/>
      <c r="I58" s="13">
        <f>I52</f>
        <v>815.0366667</v>
      </c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ht="12.75" customHeight="1">
      <c r="A59" s="19" t="s">
        <v>84</v>
      </c>
      <c r="B59" s="7"/>
      <c r="C59" s="7"/>
      <c r="D59" s="7"/>
      <c r="E59" s="7"/>
      <c r="F59" s="7"/>
      <c r="G59" s="7"/>
      <c r="H59" s="8"/>
      <c r="I59" s="14">
        <f>(SUM(I56:I58))</f>
        <v>2219.305818</v>
      </c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ht="12.75" customHeight="1">
      <c r="A60" s="47"/>
      <c r="B60" s="48"/>
      <c r="C60" s="48"/>
      <c r="D60" s="48"/>
      <c r="E60" s="48"/>
      <c r="F60" s="48"/>
      <c r="G60" s="48"/>
      <c r="H60" s="48"/>
      <c r="I60" s="48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ht="12.75" customHeight="1">
      <c r="A61" s="19" t="s">
        <v>85</v>
      </c>
      <c r="B61" s="7"/>
      <c r="C61" s="7"/>
      <c r="D61" s="7"/>
      <c r="E61" s="7"/>
      <c r="F61" s="7"/>
      <c r="G61" s="7"/>
      <c r="H61" s="7"/>
      <c r="I61" s="8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ht="12.75" customHeight="1">
      <c r="A62" s="36">
        <v>3.0</v>
      </c>
      <c r="B62" s="19" t="s">
        <v>86</v>
      </c>
      <c r="C62" s="7"/>
      <c r="D62" s="7"/>
      <c r="E62" s="7"/>
      <c r="F62" s="7"/>
      <c r="G62" s="8"/>
      <c r="H62" s="36" t="s">
        <v>35</v>
      </c>
      <c r="I62" s="36" t="s">
        <v>36</v>
      </c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ht="12.75" customHeight="1">
      <c r="A63" s="36" t="s">
        <v>87</v>
      </c>
      <c r="B63" s="32" t="s">
        <v>88</v>
      </c>
      <c r="C63" s="7"/>
      <c r="D63" s="7"/>
      <c r="E63" s="7"/>
      <c r="F63" s="7"/>
      <c r="G63" s="8"/>
      <c r="H63" s="36"/>
      <c r="I63" s="10">
        <f>I64+I65</f>
        <v>308.2024575</v>
      </c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ht="12.75" customHeight="1">
      <c r="A64" s="36" t="s">
        <v>37</v>
      </c>
      <c r="B64" s="32" t="s">
        <v>89</v>
      </c>
      <c r="C64" s="7"/>
      <c r="D64" s="7"/>
      <c r="E64" s="7"/>
      <c r="F64" s="7"/>
      <c r="G64" s="8"/>
      <c r="H64" s="38"/>
      <c r="I64" s="13">
        <f>(I24+I59-I33-I34-I35-I36-I37-I38-I39)/12*0.7483</f>
        <v>229.009187</v>
      </c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ht="12.75" customHeight="1">
      <c r="A65" s="36" t="s">
        <v>39</v>
      </c>
      <c r="B65" s="32" t="s">
        <v>90</v>
      </c>
      <c r="C65" s="7"/>
      <c r="D65" s="7"/>
      <c r="E65" s="7"/>
      <c r="F65" s="7"/>
      <c r="G65" s="8"/>
      <c r="H65" s="49"/>
      <c r="I65" s="13">
        <f>I40*0.5*0.7483</f>
        <v>79.19327059</v>
      </c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ht="12.75" customHeight="1">
      <c r="A66" s="36" t="s">
        <v>91</v>
      </c>
      <c r="B66" s="32" t="s">
        <v>92</v>
      </c>
      <c r="C66" s="7"/>
      <c r="D66" s="7"/>
      <c r="E66" s="7"/>
      <c r="F66" s="7"/>
      <c r="G66" s="8"/>
      <c r="H66" s="49"/>
      <c r="I66" s="10">
        <f>I67+I68</f>
        <v>39.50314138</v>
      </c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ht="12.75" customHeight="1">
      <c r="A67" s="36" t="s">
        <v>37</v>
      </c>
      <c r="B67" s="32" t="s">
        <v>93</v>
      </c>
      <c r="C67" s="7"/>
      <c r="D67" s="7"/>
      <c r="E67" s="7"/>
      <c r="F67" s="7"/>
      <c r="G67" s="8"/>
      <c r="H67" s="38"/>
      <c r="I67" s="13">
        <f>(I24+I59)/12*0.0831</f>
        <v>30.70859269</v>
      </c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ht="12.75" customHeight="1">
      <c r="A68" s="36" t="s">
        <v>39</v>
      </c>
      <c r="B68" s="32" t="s">
        <v>94</v>
      </c>
      <c r="C68" s="7"/>
      <c r="D68" s="7"/>
      <c r="E68" s="7"/>
      <c r="F68" s="7"/>
      <c r="G68" s="8"/>
      <c r="H68" s="50"/>
      <c r="I68" s="13">
        <f>I40*0.5*0.0831</f>
        <v>8.794548691</v>
      </c>
      <c r="J68" s="9"/>
      <c r="K68" s="51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ht="12.75" customHeight="1">
      <c r="A69" s="36" t="s">
        <v>95</v>
      </c>
      <c r="B69" s="32" t="s">
        <v>96</v>
      </c>
      <c r="C69" s="7"/>
      <c r="D69" s="7"/>
      <c r="E69" s="7"/>
      <c r="F69" s="7"/>
      <c r="G69" s="8"/>
      <c r="H69" s="49"/>
      <c r="I69" s="10">
        <f>(-I30)*0.0264</f>
        <v>-11.36849396</v>
      </c>
      <c r="J69" s="9"/>
      <c r="K69" s="51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ht="12.75" customHeight="1">
      <c r="A70" s="19" t="s">
        <v>97</v>
      </c>
      <c r="B70" s="7"/>
      <c r="C70" s="7"/>
      <c r="D70" s="7"/>
      <c r="E70" s="7"/>
      <c r="F70" s="7"/>
      <c r="G70" s="8"/>
      <c r="H70" s="41"/>
      <c r="I70" s="14">
        <f>I63+I66+I69</f>
        <v>336.337105</v>
      </c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ht="12.75" customHeight="1">
      <c r="A71" s="19"/>
      <c r="B71" s="7"/>
      <c r="C71" s="7"/>
      <c r="D71" s="7"/>
      <c r="E71" s="7"/>
      <c r="F71" s="7"/>
      <c r="G71" s="7"/>
      <c r="H71" s="7"/>
      <c r="I71" s="7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ht="12.75" customHeight="1">
      <c r="A72" s="19" t="s">
        <v>98</v>
      </c>
      <c r="B72" s="7"/>
      <c r="C72" s="7"/>
      <c r="D72" s="7"/>
      <c r="E72" s="7"/>
      <c r="F72" s="7"/>
      <c r="G72" s="7"/>
      <c r="H72" s="7"/>
      <c r="I72" s="8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ht="12.75" customHeight="1">
      <c r="A73" s="19" t="s">
        <v>99</v>
      </c>
      <c r="B73" s="7"/>
      <c r="C73" s="7"/>
      <c r="D73" s="7"/>
      <c r="E73" s="7"/>
      <c r="F73" s="7"/>
      <c r="G73" s="8"/>
      <c r="H73" s="36" t="s">
        <v>35</v>
      </c>
      <c r="I73" s="36" t="s">
        <v>36</v>
      </c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ht="12.75" customHeight="1">
      <c r="A74" s="36" t="s">
        <v>37</v>
      </c>
      <c r="B74" s="32" t="s">
        <v>100</v>
      </c>
      <c r="C74" s="7"/>
      <c r="D74" s="7"/>
      <c r="E74" s="7"/>
      <c r="F74" s="7"/>
      <c r="G74" s="8"/>
      <c r="H74" s="38">
        <f>15/12/30</f>
        <v>0.04166666667</v>
      </c>
      <c r="I74" s="13">
        <f>(I24+I59+I70)*H74</f>
        <v>198.7829551</v>
      </c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ht="12.75" customHeight="1">
      <c r="A75" s="36" t="s">
        <v>39</v>
      </c>
      <c r="B75" s="32" t="s">
        <v>101</v>
      </c>
      <c r="C75" s="7"/>
      <c r="D75" s="7"/>
      <c r="E75" s="7"/>
      <c r="F75" s="7"/>
      <c r="G75" s="8"/>
      <c r="H75" s="38">
        <f>(2.5+0.3044+0.0309+0.0185+0.02+0.004+0.0014)/12/30</f>
        <v>0.007997777778</v>
      </c>
      <c r="I75" s="13">
        <f>(I24+I59+I70)*H75</f>
        <v>38.15572562</v>
      </c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ht="12.75" customHeight="1">
      <c r="A76" s="36" t="s">
        <v>41</v>
      </c>
      <c r="B76" s="32" t="s">
        <v>102</v>
      </c>
      <c r="C76" s="7"/>
      <c r="D76" s="7"/>
      <c r="E76" s="7"/>
      <c r="F76" s="7"/>
      <c r="G76" s="8"/>
      <c r="H76" s="38">
        <f>0.3213/12/30</f>
        <v>0.0008925</v>
      </c>
      <c r="I76" s="13">
        <f>(I24+I59+I70)*H76</f>
        <v>4.257930898</v>
      </c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ht="12.75" customHeight="1">
      <c r="A77" s="36" t="s">
        <v>43</v>
      </c>
      <c r="B77" s="9" t="s">
        <v>103</v>
      </c>
      <c r="G77" s="40"/>
      <c r="H77" s="38">
        <f>0.6913/12/30</f>
        <v>0.001920277778</v>
      </c>
      <c r="I77" s="13">
        <f>(I24+I59+I70)*H77</f>
        <v>9.161243791</v>
      </c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ht="12.75" customHeight="1">
      <c r="A78" s="36" t="s">
        <v>56</v>
      </c>
      <c r="B78" s="32" t="s">
        <v>104</v>
      </c>
      <c r="C78" s="7"/>
      <c r="D78" s="7"/>
      <c r="E78" s="7"/>
      <c r="F78" s="7"/>
      <c r="G78" s="8"/>
      <c r="H78" s="38">
        <f>0.2496/12/30</f>
        <v>0.0006933333333</v>
      </c>
      <c r="I78" s="13">
        <f>(I24+I59+I70)*H78</f>
        <v>3.307748373</v>
      </c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ht="12.75" customHeight="1">
      <c r="A79" s="36" t="s">
        <v>58</v>
      </c>
      <c r="B79" s="32" t="s">
        <v>105</v>
      </c>
      <c r="C79" s="7"/>
      <c r="D79" s="7"/>
      <c r="E79" s="7"/>
      <c r="F79" s="7"/>
      <c r="G79" s="8"/>
      <c r="H79" s="38">
        <f>1/12/30</f>
        <v>0.002777777778</v>
      </c>
      <c r="I79" s="13">
        <f>(I24+I59+I70)*H79</f>
        <v>13.25219701</v>
      </c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ht="12.75" customHeight="1">
      <c r="A80" s="36" t="s">
        <v>60</v>
      </c>
      <c r="B80" s="32" t="s">
        <v>74</v>
      </c>
      <c r="C80" s="7"/>
      <c r="D80" s="7"/>
      <c r="E80" s="7"/>
      <c r="F80" s="7"/>
      <c r="G80" s="8"/>
      <c r="H80" s="38">
        <v>0.0</v>
      </c>
      <c r="I80" s="13">
        <f>(I24+I59+I70)*H80</f>
        <v>0</v>
      </c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ht="12.75" customHeight="1">
      <c r="A81" s="19" t="s">
        <v>106</v>
      </c>
      <c r="B81" s="7"/>
      <c r="C81" s="7"/>
      <c r="D81" s="7"/>
      <c r="E81" s="7"/>
      <c r="F81" s="7"/>
      <c r="G81" s="8"/>
      <c r="H81" s="41">
        <f t="shared" ref="H81:I81" si="2">SUM(H74:H80)</f>
        <v>0.05594833333</v>
      </c>
      <c r="I81" s="14">
        <f t="shared" si="2"/>
        <v>266.9178008</v>
      </c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ht="12.75" customHeight="1">
      <c r="A82" s="52"/>
      <c r="B82" s="7"/>
      <c r="C82" s="7"/>
      <c r="D82" s="7"/>
      <c r="E82" s="7"/>
      <c r="F82" s="7"/>
      <c r="G82" s="7"/>
      <c r="H82" s="7"/>
      <c r="I82" s="7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ht="12.75" customHeight="1">
      <c r="A83" s="19" t="s">
        <v>107</v>
      </c>
      <c r="B83" s="7"/>
      <c r="C83" s="7"/>
      <c r="D83" s="7"/>
      <c r="E83" s="7"/>
      <c r="F83" s="7"/>
      <c r="G83" s="8"/>
      <c r="H83" s="36" t="s">
        <v>35</v>
      </c>
      <c r="I83" s="36" t="s">
        <v>36</v>
      </c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ht="12.75" customHeight="1">
      <c r="A84" s="36" t="s">
        <v>37</v>
      </c>
      <c r="B84" s="32" t="s">
        <v>108</v>
      </c>
      <c r="C84" s="7"/>
      <c r="D84" s="7"/>
      <c r="E84" s="7"/>
      <c r="F84" s="7"/>
      <c r="G84" s="8"/>
      <c r="H84" s="38" t="s">
        <v>67</v>
      </c>
      <c r="I84" s="13">
        <f>I24/220*15*1.5</f>
        <v>226.5492273</v>
      </c>
      <c r="J84" s="9"/>
      <c r="K84" s="9"/>
      <c r="L84" s="2"/>
      <c r="M84" s="2"/>
      <c r="N84" s="2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ht="12.75" customHeight="1">
      <c r="A85" s="19" t="s">
        <v>109</v>
      </c>
      <c r="B85" s="7"/>
      <c r="C85" s="7"/>
      <c r="D85" s="7"/>
      <c r="E85" s="7"/>
      <c r="F85" s="7"/>
      <c r="G85" s="8"/>
      <c r="H85" s="41" t="s">
        <v>67</v>
      </c>
      <c r="I85" s="14">
        <f>(SUM(I84))</f>
        <v>226.5492273</v>
      </c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ht="12.75" customHeight="1">
      <c r="A86" s="53"/>
      <c r="B86" s="54"/>
      <c r="C86" s="54"/>
      <c r="D86" s="54"/>
      <c r="E86" s="54"/>
      <c r="F86" s="54"/>
      <c r="G86" s="54"/>
      <c r="H86" s="54"/>
      <c r="I86" s="54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ht="12.75" customHeight="1">
      <c r="A87" s="19" t="s">
        <v>110</v>
      </c>
      <c r="B87" s="7"/>
      <c r="C87" s="7"/>
      <c r="D87" s="7"/>
      <c r="E87" s="7"/>
      <c r="F87" s="7"/>
      <c r="G87" s="7"/>
      <c r="H87" s="7"/>
      <c r="I87" s="8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ht="12.75" customHeight="1">
      <c r="A88" s="19" t="s">
        <v>111</v>
      </c>
      <c r="B88" s="7"/>
      <c r="C88" s="7"/>
      <c r="D88" s="7"/>
      <c r="E88" s="7"/>
      <c r="F88" s="7"/>
      <c r="G88" s="7"/>
      <c r="H88" s="8"/>
      <c r="I88" s="36" t="s">
        <v>36</v>
      </c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ht="12.75" customHeight="1">
      <c r="A89" s="36" t="s">
        <v>112</v>
      </c>
      <c r="B89" s="32" t="s">
        <v>101</v>
      </c>
      <c r="C89" s="7"/>
      <c r="D89" s="7"/>
      <c r="E89" s="7"/>
      <c r="F89" s="7"/>
      <c r="G89" s="7"/>
      <c r="H89" s="8"/>
      <c r="I89" s="13">
        <f>I81</f>
        <v>266.9178008</v>
      </c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ht="12.75" customHeight="1">
      <c r="A90" s="36" t="s">
        <v>113</v>
      </c>
      <c r="B90" s="32" t="s">
        <v>114</v>
      </c>
      <c r="C90" s="7"/>
      <c r="D90" s="7"/>
      <c r="E90" s="7"/>
      <c r="F90" s="7"/>
      <c r="G90" s="7"/>
      <c r="H90" s="8"/>
      <c r="I90" s="13">
        <f>I85</f>
        <v>226.5492273</v>
      </c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ht="12.75" customHeight="1">
      <c r="A91" s="19" t="s">
        <v>115</v>
      </c>
      <c r="B91" s="7"/>
      <c r="C91" s="7"/>
      <c r="D91" s="7"/>
      <c r="E91" s="7"/>
      <c r="F91" s="7"/>
      <c r="G91" s="7"/>
      <c r="H91" s="8"/>
      <c r="I91" s="14">
        <f>(SUM(I89:I90))</f>
        <v>493.4670281</v>
      </c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ht="12.75" customHeight="1">
      <c r="A92" s="47"/>
      <c r="B92" s="48"/>
      <c r="C92" s="48"/>
      <c r="D92" s="48"/>
      <c r="E92" s="48"/>
      <c r="F92" s="48"/>
      <c r="G92" s="48"/>
      <c r="H92" s="48"/>
      <c r="I92" s="48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ht="12.75" customHeight="1">
      <c r="A93" s="19" t="s">
        <v>116</v>
      </c>
      <c r="B93" s="7"/>
      <c r="C93" s="7"/>
      <c r="D93" s="7"/>
      <c r="E93" s="7"/>
      <c r="F93" s="7"/>
      <c r="G93" s="7"/>
      <c r="H93" s="7"/>
      <c r="I93" s="8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ht="12.75" customHeight="1">
      <c r="A94" s="36">
        <v>5.0</v>
      </c>
      <c r="B94" s="19" t="s">
        <v>117</v>
      </c>
      <c r="C94" s="7"/>
      <c r="D94" s="7"/>
      <c r="E94" s="7"/>
      <c r="F94" s="7"/>
      <c r="G94" s="8"/>
      <c r="H94" s="36"/>
      <c r="I94" s="36" t="s">
        <v>36</v>
      </c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ht="12.75" customHeight="1">
      <c r="A95" s="36" t="s">
        <v>37</v>
      </c>
      <c r="B95" s="45" t="s">
        <v>118</v>
      </c>
      <c r="C95" s="7"/>
      <c r="D95" s="7"/>
      <c r="E95" s="7"/>
      <c r="F95" s="7"/>
      <c r="G95" s="8"/>
      <c r="H95" s="38">
        <v>0.02</v>
      </c>
      <c r="I95" s="13">
        <f>(I24)*H95</f>
        <v>44.30296</v>
      </c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ht="12.75" customHeight="1">
      <c r="A96" s="36" t="s">
        <v>39</v>
      </c>
      <c r="B96" s="45" t="s">
        <v>119</v>
      </c>
      <c r="C96" s="7"/>
      <c r="D96" s="7"/>
      <c r="E96" s="7"/>
      <c r="F96" s="7"/>
      <c r="G96" s="8"/>
      <c r="H96" s="38">
        <v>0.02</v>
      </c>
      <c r="I96" s="13">
        <f>(I24)*H96</f>
        <v>44.30296</v>
      </c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ht="12.75" customHeight="1">
      <c r="A97" s="36" t="s">
        <v>41</v>
      </c>
      <c r="B97" s="45" t="s">
        <v>120</v>
      </c>
      <c r="C97" s="7"/>
      <c r="D97" s="7"/>
      <c r="E97" s="7"/>
      <c r="F97" s="7"/>
      <c r="G97" s="8"/>
      <c r="H97" s="38">
        <v>0.02</v>
      </c>
      <c r="I97" s="13">
        <f>(I24)*H97</f>
        <v>44.30296</v>
      </c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ht="12.75" customHeight="1">
      <c r="A98" s="36" t="s">
        <v>43</v>
      </c>
      <c r="B98" s="45" t="s">
        <v>121</v>
      </c>
      <c r="C98" s="7"/>
      <c r="D98" s="7"/>
      <c r="E98" s="7"/>
      <c r="F98" s="7"/>
      <c r="G98" s="8"/>
      <c r="H98" s="38">
        <v>0.02</v>
      </c>
      <c r="I98" s="13">
        <f>(I24)*H98</f>
        <v>44.30296</v>
      </c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ht="12.75" customHeight="1">
      <c r="A99" s="36" t="s">
        <v>56</v>
      </c>
      <c r="B99" s="45" t="s">
        <v>74</v>
      </c>
      <c r="C99" s="7"/>
      <c r="D99" s="7"/>
      <c r="E99" s="7"/>
      <c r="F99" s="7"/>
      <c r="G99" s="8"/>
      <c r="H99" s="38">
        <v>0.0</v>
      </c>
      <c r="I99" s="13">
        <v>0.0</v>
      </c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ht="12.75" customHeight="1">
      <c r="A100" s="19" t="s">
        <v>122</v>
      </c>
      <c r="B100" s="7"/>
      <c r="C100" s="7"/>
      <c r="D100" s="7"/>
      <c r="E100" s="7"/>
      <c r="F100" s="7"/>
      <c r="G100" s="8"/>
      <c r="H100" s="41"/>
      <c r="I100" s="14">
        <f>(SUM(I95:I99))</f>
        <v>177.21184</v>
      </c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ht="12.75" customHeight="1">
      <c r="A101" s="47"/>
      <c r="B101" s="48"/>
      <c r="C101" s="48"/>
      <c r="D101" s="48"/>
      <c r="E101" s="48"/>
      <c r="F101" s="48"/>
      <c r="G101" s="48"/>
      <c r="H101" s="48"/>
      <c r="I101" s="48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ht="12.75" customHeight="1">
      <c r="A102" s="19" t="s">
        <v>123</v>
      </c>
      <c r="B102" s="7"/>
      <c r="C102" s="7"/>
      <c r="D102" s="7"/>
      <c r="E102" s="7"/>
      <c r="F102" s="7"/>
      <c r="G102" s="7"/>
      <c r="H102" s="7"/>
      <c r="I102" s="8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ht="12.75" customHeight="1">
      <c r="A103" s="36">
        <v>6.0</v>
      </c>
      <c r="B103" s="19" t="s">
        <v>124</v>
      </c>
      <c r="C103" s="7"/>
      <c r="D103" s="7"/>
      <c r="E103" s="7"/>
      <c r="F103" s="7"/>
      <c r="G103" s="8"/>
      <c r="H103" s="36" t="s">
        <v>35</v>
      </c>
      <c r="I103" s="36" t="s">
        <v>36</v>
      </c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ht="12.75" customHeight="1">
      <c r="A104" s="36" t="s">
        <v>37</v>
      </c>
      <c r="B104" s="32" t="s">
        <v>125</v>
      </c>
      <c r="C104" s="7"/>
      <c r="D104" s="7"/>
      <c r="E104" s="7"/>
      <c r="F104" s="7"/>
      <c r="G104" s="8"/>
      <c r="H104" s="55">
        <v>0.06</v>
      </c>
      <c r="I104" s="13">
        <f>(I24+I59+I70+I91+I100)*H104</f>
        <v>326.4881874</v>
      </c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ht="12.75" customHeight="1">
      <c r="A105" s="36" t="s">
        <v>39</v>
      </c>
      <c r="B105" s="32" t="s">
        <v>126</v>
      </c>
      <c r="C105" s="7"/>
      <c r="D105" s="7"/>
      <c r="E105" s="7"/>
      <c r="F105" s="7"/>
      <c r="G105" s="8"/>
      <c r="H105" s="55">
        <v>0.0679</v>
      </c>
      <c r="I105" s="13">
        <f>(I24+I59+I70+I91+I100+I104)*H105</f>
        <v>391.6443467</v>
      </c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ht="12.75" customHeight="1">
      <c r="A106" s="36" t="s">
        <v>41</v>
      </c>
      <c r="B106" s="56" t="s">
        <v>127</v>
      </c>
      <c r="C106" s="7"/>
      <c r="D106" s="7"/>
      <c r="E106" s="7"/>
      <c r="F106" s="7"/>
      <c r="G106" s="8"/>
      <c r="H106" s="55">
        <f>H107+H108+H109</f>
        <v>0.0865</v>
      </c>
      <c r="I106" s="57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ht="12.75" customHeight="1">
      <c r="A107" s="36" t="s">
        <v>128</v>
      </c>
      <c r="B107" s="32" t="s">
        <v>129</v>
      </c>
      <c r="C107" s="7"/>
      <c r="D107" s="7"/>
      <c r="E107" s="7"/>
      <c r="F107" s="7"/>
      <c r="G107" s="8"/>
      <c r="H107" s="55">
        <v>0.0065</v>
      </c>
      <c r="I107" s="13">
        <f>(I120+I104+I105)/(1-H106)*H107</f>
        <v>43.82858797</v>
      </c>
      <c r="J107" s="9"/>
      <c r="K107" s="2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ht="12.75" customHeight="1">
      <c r="A108" s="36" t="s">
        <v>130</v>
      </c>
      <c r="B108" s="32" t="s">
        <v>131</v>
      </c>
      <c r="C108" s="7"/>
      <c r="D108" s="7"/>
      <c r="E108" s="7"/>
      <c r="F108" s="7"/>
      <c r="G108" s="8"/>
      <c r="H108" s="55">
        <v>0.03</v>
      </c>
      <c r="I108" s="13">
        <f>(I120+I104+I105)/(1-H106)*H108</f>
        <v>202.2857906</v>
      </c>
      <c r="J108" s="9"/>
      <c r="K108" s="2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ht="12.75" customHeight="1">
      <c r="A109" s="36" t="s">
        <v>132</v>
      </c>
      <c r="B109" s="32" t="s">
        <v>133</v>
      </c>
      <c r="C109" s="7"/>
      <c r="D109" s="7"/>
      <c r="E109" s="7"/>
      <c r="F109" s="7"/>
      <c r="G109" s="8"/>
      <c r="H109" s="55">
        <v>0.05</v>
      </c>
      <c r="I109" s="13">
        <f>(I120+I104+I105)/(1-H106)*H109</f>
        <v>337.1429844</v>
      </c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ht="12.75" customHeight="1">
      <c r="A110" s="19" t="s">
        <v>134</v>
      </c>
      <c r="B110" s="7"/>
      <c r="C110" s="7"/>
      <c r="D110" s="7"/>
      <c r="E110" s="7"/>
      <c r="F110" s="7"/>
      <c r="G110" s="8"/>
      <c r="H110" s="55">
        <f>H104+H105+H106</f>
        <v>0.2144</v>
      </c>
      <c r="I110" s="14">
        <f>(SUM(I104:I109))</f>
        <v>1301.389897</v>
      </c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ht="12.75" customHeight="1">
      <c r="A111" s="27"/>
      <c r="B111" s="28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ht="12.75" customHeight="1">
      <c r="A112" s="27"/>
      <c r="B112" s="27"/>
      <c r="C112" s="27"/>
      <c r="D112" s="27"/>
      <c r="E112" s="27"/>
      <c r="F112" s="27"/>
      <c r="G112" s="27"/>
      <c r="H112" s="27"/>
      <c r="I112" s="3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ht="12.75" customHeight="1">
      <c r="A113" s="19" t="s">
        <v>135</v>
      </c>
      <c r="B113" s="7"/>
      <c r="C113" s="7"/>
      <c r="D113" s="7"/>
      <c r="E113" s="7"/>
      <c r="F113" s="7"/>
      <c r="G113" s="7"/>
      <c r="H113" s="7"/>
      <c r="I113" s="8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ht="12.75" customHeight="1">
      <c r="A114" s="19" t="s">
        <v>136</v>
      </c>
      <c r="B114" s="7"/>
      <c r="C114" s="7"/>
      <c r="D114" s="7"/>
      <c r="E114" s="7"/>
      <c r="F114" s="7"/>
      <c r="G114" s="7"/>
      <c r="H114" s="8"/>
      <c r="I114" s="36" t="s">
        <v>36</v>
      </c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ht="12.75" customHeight="1">
      <c r="A115" s="31" t="s">
        <v>37</v>
      </c>
      <c r="B115" s="32" t="str">
        <f>A18</f>
        <v>MÓDULO 1 - COMPOSIÇÃO DA REMUNERAÇÃO</v>
      </c>
      <c r="C115" s="7"/>
      <c r="D115" s="7"/>
      <c r="E115" s="7"/>
      <c r="F115" s="7"/>
      <c r="G115" s="7"/>
      <c r="H115" s="8"/>
      <c r="I115" s="13">
        <f>I24</f>
        <v>2215.148</v>
      </c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ht="12.75" customHeight="1">
      <c r="A116" s="31" t="s">
        <v>39</v>
      </c>
      <c r="B116" s="32" t="str">
        <f>A26</f>
        <v>MÓDULO 2 – ENCARGOS E BENEFÍCIOS ANUAIS, MENSAIS E DIÁRIOS</v>
      </c>
      <c r="C116" s="7"/>
      <c r="D116" s="7"/>
      <c r="E116" s="7"/>
      <c r="F116" s="7"/>
      <c r="G116" s="7"/>
      <c r="H116" s="8"/>
      <c r="I116" s="13">
        <f>I59</f>
        <v>2219.305818</v>
      </c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ht="12.75" customHeight="1">
      <c r="A117" s="31" t="s">
        <v>41</v>
      </c>
      <c r="B117" s="32" t="str">
        <f>A61</f>
        <v>MÓDULO 3 – PROVISÃO PARA RESCISÃO</v>
      </c>
      <c r="C117" s="7"/>
      <c r="D117" s="7"/>
      <c r="E117" s="7"/>
      <c r="F117" s="7"/>
      <c r="G117" s="7"/>
      <c r="H117" s="8"/>
      <c r="I117" s="13">
        <f>I70</f>
        <v>336.337105</v>
      </c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ht="12.75" customHeight="1">
      <c r="A118" s="31" t="s">
        <v>43</v>
      </c>
      <c r="B118" s="32" t="str">
        <f>A72</f>
        <v>MÓDULO 4 – CUSTO DE REPOSIÇÃO DO PROFISSIONAL AUSENTE</v>
      </c>
      <c r="C118" s="7"/>
      <c r="D118" s="7"/>
      <c r="E118" s="7"/>
      <c r="F118" s="7"/>
      <c r="G118" s="7"/>
      <c r="H118" s="8"/>
      <c r="I118" s="13">
        <f>I91</f>
        <v>493.4670281</v>
      </c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ht="12.75" customHeight="1">
      <c r="A119" s="31" t="s">
        <v>56</v>
      </c>
      <c r="B119" s="32" t="str">
        <f>A93</f>
        <v>MÓDULO 5 – INSUMOS DIVERSOS</v>
      </c>
      <c r="C119" s="7"/>
      <c r="D119" s="7"/>
      <c r="E119" s="7"/>
      <c r="F119" s="7"/>
      <c r="G119" s="7"/>
      <c r="H119" s="8"/>
      <c r="I119" s="13">
        <f>I100</f>
        <v>177.21184</v>
      </c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ht="12.75" customHeight="1">
      <c r="A120" s="36"/>
      <c r="B120" s="19" t="s">
        <v>137</v>
      </c>
      <c r="C120" s="7"/>
      <c r="D120" s="7"/>
      <c r="E120" s="7"/>
      <c r="F120" s="7"/>
      <c r="G120" s="7"/>
      <c r="H120" s="8"/>
      <c r="I120" s="14">
        <f>(SUM(I115:I119))</f>
        <v>5441.469791</v>
      </c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ht="12.75" customHeight="1">
      <c r="A121" s="31" t="s">
        <v>58</v>
      </c>
      <c r="B121" s="32" t="str">
        <f>A102</f>
        <v>MÓDULO 6 – CUSTOS INDIRETOS, TRIBUTOS E LUCRO</v>
      </c>
      <c r="C121" s="7"/>
      <c r="D121" s="7"/>
      <c r="E121" s="7"/>
      <c r="F121" s="7"/>
      <c r="G121" s="7"/>
      <c r="H121" s="8"/>
      <c r="I121" s="13">
        <f>I110</f>
        <v>1301.389897</v>
      </c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ht="12.75" customHeight="1">
      <c r="A122" s="19" t="s">
        <v>138</v>
      </c>
      <c r="B122" s="7"/>
      <c r="C122" s="7"/>
      <c r="D122" s="7"/>
      <c r="E122" s="7"/>
      <c r="F122" s="7"/>
      <c r="G122" s="7"/>
      <c r="H122" s="8"/>
      <c r="I122" s="14">
        <f>(SUM(I120:I121))</f>
        <v>6742.859688</v>
      </c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ht="12.75" customHeight="1">
      <c r="A123" s="19" t="s">
        <v>139</v>
      </c>
      <c r="B123" s="7"/>
      <c r="C123" s="7"/>
      <c r="D123" s="7"/>
      <c r="E123" s="7"/>
      <c r="F123" s="7"/>
      <c r="G123" s="8"/>
      <c r="H123" s="36">
        <v>2.0</v>
      </c>
      <c r="I123" s="14">
        <f>I122*H123</f>
        <v>13485.71938</v>
      </c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ht="12.75" hidden="1" customHeight="1">
      <c r="A124" s="27"/>
      <c r="B124" s="27" t="s">
        <v>140</v>
      </c>
      <c r="H124" s="5"/>
      <c r="I124" s="5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ht="40.5" hidden="1" customHeight="1">
      <c r="A125" s="58" t="s">
        <v>141</v>
      </c>
      <c r="B125" s="59"/>
      <c r="C125" s="58" t="s">
        <v>142</v>
      </c>
      <c r="D125" s="59"/>
      <c r="E125" s="58" t="s">
        <v>143</v>
      </c>
      <c r="F125" s="59"/>
      <c r="G125" s="60" t="s">
        <v>144</v>
      </c>
      <c r="H125" s="61" t="s">
        <v>145</v>
      </c>
      <c r="I125" s="62" t="s">
        <v>36</v>
      </c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ht="12.75" hidden="1" customHeight="1">
      <c r="A126" s="63" t="s">
        <v>146</v>
      </c>
      <c r="B126" s="54"/>
      <c r="C126" s="64" t="s">
        <v>147</v>
      </c>
      <c r="D126" s="65"/>
      <c r="E126" s="66"/>
      <c r="F126" s="67"/>
      <c r="G126" s="68" t="s">
        <v>147</v>
      </c>
      <c r="H126" s="69"/>
      <c r="I126" s="70">
        <v>0.0</v>
      </c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ht="12.75" hidden="1" customHeight="1">
      <c r="A127" s="21" t="s">
        <v>148</v>
      </c>
      <c r="B127" s="7"/>
      <c r="C127" s="71" t="s">
        <v>147</v>
      </c>
      <c r="D127" s="67"/>
      <c r="E127" s="72"/>
      <c r="F127" s="73"/>
      <c r="G127" s="74" t="s">
        <v>147</v>
      </c>
      <c r="H127" s="75"/>
      <c r="I127" s="76">
        <v>0.0</v>
      </c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ht="12.75" hidden="1" customHeight="1">
      <c r="A128" s="21" t="s">
        <v>149</v>
      </c>
      <c r="B128" s="7"/>
      <c r="C128" s="71" t="s">
        <v>147</v>
      </c>
      <c r="D128" s="67"/>
      <c r="E128" s="72"/>
      <c r="F128" s="73"/>
      <c r="G128" s="74" t="s">
        <v>147</v>
      </c>
      <c r="H128" s="75"/>
      <c r="I128" s="76">
        <v>0.0</v>
      </c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ht="12.75" hidden="1" customHeight="1">
      <c r="A129" s="21" t="s">
        <v>150</v>
      </c>
      <c r="B129" s="7"/>
      <c r="C129" s="71" t="s">
        <v>147</v>
      </c>
      <c r="D129" s="67"/>
      <c r="E129" s="72"/>
      <c r="F129" s="73"/>
      <c r="G129" s="74" t="s">
        <v>147</v>
      </c>
      <c r="H129" s="75"/>
      <c r="I129" s="76">
        <v>0.0</v>
      </c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ht="12.75" hidden="1" customHeight="1">
      <c r="A130" s="52"/>
      <c r="B130" s="7"/>
      <c r="C130" s="72"/>
      <c r="D130" s="73"/>
      <c r="E130" s="72"/>
      <c r="F130" s="73"/>
      <c r="G130" s="77"/>
      <c r="H130" s="78"/>
      <c r="I130" s="76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ht="12.75" hidden="1" customHeight="1">
      <c r="A131" s="79"/>
      <c r="B131" s="80"/>
      <c r="C131" s="81"/>
      <c r="D131" s="82"/>
      <c r="E131" s="81"/>
      <c r="F131" s="82"/>
      <c r="G131" s="83"/>
      <c r="H131" s="84"/>
      <c r="I131" s="85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ht="12.75" hidden="1" customHeight="1">
      <c r="A132" s="86" t="s">
        <v>151</v>
      </c>
      <c r="B132" s="87"/>
      <c r="C132" s="87"/>
      <c r="D132" s="87"/>
      <c r="E132" s="87"/>
      <c r="F132" s="87"/>
      <c r="G132" s="87"/>
      <c r="H132" s="88"/>
      <c r="I132" s="89">
        <f>SUM(I130:I131)</f>
        <v>0</v>
      </c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ht="12.75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ht="12.75" hidden="1" customHeight="1">
      <c r="A134" s="27" t="s">
        <v>152</v>
      </c>
      <c r="B134" s="27" t="s">
        <v>153</v>
      </c>
      <c r="H134" s="5"/>
      <c r="I134" s="5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ht="12.75" hidden="1" customHeight="1">
      <c r="A135" s="90" t="s">
        <v>154</v>
      </c>
      <c r="B135" s="91"/>
      <c r="C135" s="91"/>
      <c r="D135" s="91"/>
      <c r="E135" s="91"/>
      <c r="F135" s="91"/>
      <c r="G135" s="91"/>
      <c r="H135" s="91"/>
      <c r="I135" s="5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ht="12.75" hidden="1" customHeight="1">
      <c r="A136" s="92"/>
      <c r="B136" s="93" t="s">
        <v>155</v>
      </c>
      <c r="C136" s="91"/>
      <c r="D136" s="91"/>
      <c r="E136" s="91"/>
      <c r="F136" s="91"/>
      <c r="G136" s="91"/>
      <c r="H136" s="59"/>
      <c r="I136" s="62" t="s">
        <v>36</v>
      </c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ht="12.75" hidden="1" customHeight="1">
      <c r="A137" s="94" t="s">
        <v>37</v>
      </c>
      <c r="B137" s="95" t="s">
        <v>156</v>
      </c>
      <c r="C137" s="96"/>
      <c r="D137" s="96"/>
      <c r="E137" s="96"/>
      <c r="F137" s="96"/>
      <c r="G137" s="96"/>
      <c r="H137" s="97"/>
      <c r="I137" s="98">
        <f>I107</f>
        <v>43.82858797</v>
      </c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ht="12.75" hidden="1" customHeight="1">
      <c r="A138" s="99" t="s">
        <v>39</v>
      </c>
      <c r="B138" s="32" t="s">
        <v>157</v>
      </c>
      <c r="C138" s="7"/>
      <c r="D138" s="7"/>
      <c r="E138" s="7"/>
      <c r="F138" s="7"/>
      <c r="G138" s="7"/>
      <c r="H138" s="8"/>
      <c r="I138" s="100" t="str">
        <f>#REF!</f>
        <v>#REF!</v>
      </c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ht="12.75" hidden="1" customHeight="1">
      <c r="A139" s="99" t="s">
        <v>41</v>
      </c>
      <c r="B139" s="101" t="s">
        <v>158</v>
      </c>
      <c r="C139" s="80"/>
      <c r="D139" s="80"/>
      <c r="E139" s="80"/>
      <c r="F139" s="80"/>
      <c r="G139" s="80"/>
      <c r="H139" s="102"/>
      <c r="I139" s="100">
        <f>I110</f>
        <v>1301.389897</v>
      </c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ht="12.75" hidden="1" customHeight="1">
      <c r="A140" s="103" t="s">
        <v>159</v>
      </c>
      <c r="B140" s="91"/>
      <c r="C140" s="91"/>
      <c r="D140" s="91"/>
      <c r="E140" s="91"/>
      <c r="F140" s="91"/>
      <c r="G140" s="91"/>
      <c r="H140" s="104"/>
      <c r="I140" s="89" t="str">
        <f>SUM(I137:I139)</f>
        <v>#REF!</v>
      </c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ht="12.75" hidden="1" customHeight="1">
      <c r="A141" s="27" t="s">
        <v>160</v>
      </c>
      <c r="B141" s="9" t="s">
        <v>161</v>
      </c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ht="12.75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ht="12.75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ht="12.75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ht="12.75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ht="12.75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ht="12.75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ht="12.75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ht="12.75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ht="12.75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ht="12.75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ht="12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ht="12.75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ht="12.75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ht="12.75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ht="12.75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ht="12.75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ht="12.75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ht="12.75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ht="12.75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ht="12.75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ht="12.75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ht="12.75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ht="12.75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ht="12.75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ht="12.75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ht="12.75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ht="12.75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ht="12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ht="12.75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ht="12.75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ht="12.75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ht="12.75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ht="12.75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ht="12.75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ht="12.75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ht="12.75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ht="12.75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ht="12.75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ht="12.75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ht="12.75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ht="12.75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ht="12.75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ht="12.75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ht="12.75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ht="12.75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ht="12.75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ht="12.75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ht="12.75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ht="12.75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ht="12.75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ht="12.75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ht="12.75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ht="12.75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ht="12.75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ht="12.75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ht="12.75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ht="12.75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ht="12.75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ht="12.75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ht="12.75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ht="12.75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ht="12.75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ht="12.75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ht="12.75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ht="12.75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ht="12.75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ht="12.75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ht="12.75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ht="12.75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ht="12.75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ht="12.75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ht="12.75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ht="12.75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ht="12.75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ht="12.75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ht="12.75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ht="12.75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ht="12.75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ht="12.75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ht="12.75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ht="12.75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ht="12.75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ht="12.75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ht="12.75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ht="12.75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ht="12.75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ht="12.75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ht="12.75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ht="12.75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ht="12.75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ht="12.75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ht="12.75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ht="12.75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ht="12.75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ht="12.75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ht="12.75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ht="12.75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ht="12.75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ht="12.75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ht="12.75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ht="12.75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ht="12.75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ht="12.75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ht="12.75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ht="12.75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ht="12.75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ht="12.75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ht="12.75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ht="12.75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ht="12.75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ht="12.75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ht="12.75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ht="12.75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ht="12.75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ht="12.75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ht="12.75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ht="12.75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ht="12.75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ht="12.75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ht="12.75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ht="12.75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ht="12.75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ht="12.75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ht="12.75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ht="12.75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ht="12.75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ht="12.75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ht="12.75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ht="12.75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ht="12.75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ht="12.75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ht="12.75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ht="12.75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ht="12.75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ht="12.75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ht="12.75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ht="12.75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ht="12.75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ht="12.75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ht="12.75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ht="12.75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ht="12.75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ht="12.75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ht="12.75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ht="12.75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ht="12.75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ht="12.75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ht="12.75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ht="12.75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ht="12.75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ht="12.75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ht="12.75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ht="12.75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ht="12.75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ht="12.75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ht="12.75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ht="12.75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ht="12.75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ht="12.75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ht="12.75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ht="12.75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ht="12.75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ht="12.75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ht="12.75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ht="12.75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ht="12.75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ht="12.75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ht="12.75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ht="12.75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ht="12.75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ht="12.75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ht="12.75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ht="12.75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ht="12.75" customHeight="1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ht="12.75" customHeight="1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ht="12.75" customHeight="1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ht="12.75" customHeight="1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ht="12.75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ht="12.75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ht="12.75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ht="12.75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ht="12.75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ht="12.75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ht="12.75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ht="12.75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ht="12.75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ht="12.75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ht="12.75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ht="12.75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ht="12.75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ht="12.75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ht="12.75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ht="12.75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ht="12.75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ht="12.75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ht="12.75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ht="12.75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ht="12.75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ht="12.75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ht="12.75" customHeight="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ht="12.75" customHeight="1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ht="12.75" customHeight="1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ht="12.75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ht="12.75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ht="12.75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ht="12.75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ht="12.75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ht="12.75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ht="12.75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ht="12.75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ht="12.75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ht="12.75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ht="12.75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ht="12.75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ht="12.75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ht="12.75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ht="12.75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ht="12.75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ht="12.75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ht="12.75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ht="12.75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ht="12.75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ht="12.75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ht="12.75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ht="12.75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ht="12.75" customHeight="1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ht="12.75" customHeight="1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ht="12.75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ht="12.75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ht="12.75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ht="12.75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ht="12.75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ht="12.75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ht="12.75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ht="12.75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ht="12.75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ht="12.75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ht="12.75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ht="12.75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ht="12.75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ht="12.75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ht="12.75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ht="12.75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ht="12.75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ht="12.75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ht="12.75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ht="12.75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ht="12.75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ht="12.75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ht="12.75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ht="12.75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ht="12.75" customHeight="1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ht="12.75" customHeight="1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ht="12.75" customHeight="1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ht="12.75" customHeight="1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ht="12.75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ht="12.75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ht="12.75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ht="12.75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ht="12.75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ht="12.75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ht="12.75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ht="12.75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ht="12.75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ht="12.75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ht="12.75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ht="12.75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ht="12.75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ht="12.75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ht="12.75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ht="12.75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ht="12.75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ht="12.75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ht="12.75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ht="12.75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ht="12.75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ht="12.75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ht="12.75" customHeight="1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ht="12.75" customHeight="1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ht="12.75" customHeight="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ht="12.75" customHeight="1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ht="12.75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ht="12.75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ht="12.75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ht="12.75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ht="12.75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ht="12.75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ht="12.75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ht="12.75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ht="12.75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ht="12.75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ht="12.75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ht="12.75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ht="12.75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ht="12.75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ht="12.75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ht="12.75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ht="12.75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ht="12.75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ht="12.75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ht="12.75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ht="12.75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ht="12.75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ht="12.75" customHeight="1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ht="12.75" customHeight="1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ht="12.75" customHeight="1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ht="12.75" customHeight="1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ht="12.75" customHeight="1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ht="12.75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ht="12.75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ht="12.75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ht="12.75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ht="12.75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ht="12.75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ht="12.75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ht="12.75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ht="12.75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ht="12.75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ht="12.75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ht="12.75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ht="12.75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ht="12.75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ht="12.75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ht="12.75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ht="12.75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ht="12.75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ht="12.75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ht="12.75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ht="12.75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ht="12.75" customHeight="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ht="12.75" customHeight="1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ht="12.75" customHeight="1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ht="12.75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ht="12.75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ht="12.75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ht="12.75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ht="12.75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ht="12.75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ht="12.75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ht="12.75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ht="12.75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ht="12.75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ht="12.75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ht="12.75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ht="12.75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ht="12.75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ht="12.75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ht="12.75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ht="12.75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ht="12.75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ht="12.75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ht="12.75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ht="12.75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ht="12.75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ht="12.75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ht="12.75" customHeight="1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ht="12.75" customHeight="1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ht="12.75" customHeight="1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ht="12.75" customHeight="1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ht="12.75" customHeight="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ht="12.75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ht="12.75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ht="12.75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ht="12.75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ht="12.75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ht="12.75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ht="12.75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ht="12.75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ht="12.75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ht="12.75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ht="12.75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ht="12.75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ht="12.75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ht="12.75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ht="12.75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ht="12.75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ht="12.75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ht="12.75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ht="12.75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ht="12.75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ht="12.75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ht="12.75" customHeight="1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ht="12.75" customHeight="1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ht="12.75" customHeight="1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ht="12.75" customHeight="1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ht="12.75" customHeight="1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ht="12.75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ht="12.75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ht="12.75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ht="12.75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ht="12.75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ht="12.75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ht="12.75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ht="12.75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ht="12.75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ht="12.75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ht="12.75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ht="12.75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ht="12.75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ht="12.75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ht="12.75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ht="12.75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ht="12.75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ht="12.75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ht="12.75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ht="12.75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ht="12.75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ht="12.75" customHeight="1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ht="12.75" customHeight="1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ht="12.75" customHeight="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ht="12.75" customHeight="1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ht="12.75" customHeight="1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ht="12.75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ht="12.75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ht="12.75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ht="12.75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ht="12.75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ht="12.75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ht="12.75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ht="12.75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ht="12.75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ht="12.75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ht="12.75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ht="12.75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ht="12.75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ht="12.75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ht="12.75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ht="12.75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ht="12.75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ht="12.75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ht="12.75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ht="12.75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ht="12.75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ht="12.75" customHeight="1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ht="12.75" customHeight="1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ht="12.75" customHeight="1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ht="12.75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ht="12.75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ht="12.75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ht="12.75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ht="12.75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ht="12.75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ht="12.75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ht="12.75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ht="12.75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ht="12.75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ht="12.75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ht="12.75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ht="12.75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ht="12.75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ht="12.75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ht="12.75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ht="12.75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ht="12.75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ht="12.75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ht="12.75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ht="12.75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ht="12.75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ht="12.75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ht="12.75" customHeight="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ht="12.75" customHeight="1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ht="12.75" customHeight="1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ht="12.75" customHeight="1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ht="12.75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ht="12.75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ht="12.75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ht="12.75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ht="12.75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ht="12.75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ht="12.75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ht="12.75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ht="12.75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ht="12.75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ht="12.75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ht="12.75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ht="12.75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ht="12.75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ht="12.75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ht="12.75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ht="12.75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ht="12.75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ht="12.75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ht="12.75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ht="12.75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ht="12.75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ht="12.75" customHeight="1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ht="12.75" customHeight="1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ht="12.75" customHeight="1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ht="12.75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ht="12.75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ht="12.75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ht="12.75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ht="12.75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ht="12.75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ht="12.75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ht="12.75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ht="12.75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ht="12.75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ht="12.75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ht="12.75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ht="12.75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ht="12.75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ht="12.75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ht="12.75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ht="12.75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ht="12.75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ht="12.75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ht="12.75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ht="12.75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ht="12.75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ht="12.75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ht="12.75" customHeight="1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ht="12.75" customHeight="1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ht="12.75" customHeight="1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ht="12.75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ht="12.75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ht="12.75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ht="12.75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ht="12.75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ht="12.75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ht="12.75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ht="12.75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ht="12.75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ht="12.75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ht="12.75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ht="12.75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ht="12.75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ht="12.75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ht="12.75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ht="12.75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ht="12.75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ht="12.75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ht="12.75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ht="12.75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ht="12.75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ht="12.75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ht="12.75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ht="12.75" customHeight="1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ht="12.75" customHeight="1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ht="12.75" customHeight="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ht="12.75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ht="12.75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ht="12.75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ht="12.75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ht="12.75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ht="12.75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ht="12.75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ht="12.75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ht="12.75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ht="12.75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ht="12.75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ht="12.75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ht="12.75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ht="12.75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ht="12.75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ht="12.75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ht="12.75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ht="12.75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ht="12.75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ht="12.75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ht="12.75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ht="12.75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ht="12.75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ht="12.75" customHeight="1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ht="12.75" customHeight="1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ht="12.75" customHeight="1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ht="12.75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ht="12.75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ht="12.75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ht="12.75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ht="12.75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ht="12.75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ht="12.75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ht="12.75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ht="12.75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ht="12.75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ht="12.75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ht="12.75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ht="12.75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ht="12.75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ht="12.75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ht="12.75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ht="12.75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ht="12.75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ht="12.75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ht="12.75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ht="12.75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ht="12.75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ht="12.75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ht="12.75" customHeight="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ht="12.75" customHeight="1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ht="12.75" customHeight="1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ht="12.75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ht="12.75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ht="12.75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ht="12.75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ht="12.75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ht="12.75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ht="12.75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ht="12.75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ht="12.75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ht="12.75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ht="12.75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ht="12.75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ht="12.75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ht="12.75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ht="12.75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ht="12.75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ht="12.75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ht="12.75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ht="12.75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ht="12.75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ht="12.75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ht="12.75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ht="12.75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ht="12.75" customHeight="1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ht="12.75" customHeight="1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ht="12.75" customHeight="1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ht="12.75" customHeight="1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ht="12.75" customHeight="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ht="12.75" customHeight="1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ht="12.75" customHeight="1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ht="12.75" customHeight="1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ht="12.75" customHeight="1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ht="12.75" customHeight="1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ht="12.75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ht="12.75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ht="12.75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ht="12.75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ht="12.75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ht="12.75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ht="12.75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ht="12.75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ht="12.75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ht="12.75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ht="12.75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ht="12.75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ht="12.75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ht="12.75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ht="12.75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ht="12.75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ht="12.75" customHeight="1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ht="12.75" customHeight="1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ht="12.75" customHeight="1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ht="12.75" customHeight="1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ht="12.75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ht="12.75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ht="12.75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ht="12.75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ht="12.75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ht="12.75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ht="12.75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ht="12.75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ht="12.75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ht="12.75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ht="12.75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ht="12.75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ht="12.75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ht="12.75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ht="12.75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ht="12.75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ht="12.75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ht="12.75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ht="12.75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ht="12.75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ht="12.75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ht="12.75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ht="12.75" customHeight="1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ht="12.75" customHeight="1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ht="12.75" customHeight="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ht="12.75" customHeight="1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ht="12.75" customHeight="1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ht="12.75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ht="12.75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ht="12.75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ht="12.75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ht="12.75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ht="12.75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ht="12.75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ht="12.75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ht="12.75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ht="12.75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ht="12.75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ht="12.75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ht="12.75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ht="12.75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ht="12.75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ht="12.75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ht="12.75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ht="12.75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ht="12.75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ht="12.75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ht="12.75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ht="12.75" customHeight="1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ht="12.75" customHeight="1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ht="12.75" customHeight="1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ht="12.75" customHeight="1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ht="12.75" customHeight="1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ht="12.75" customHeight="1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ht="12.75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ht="12.75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ht="12.75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ht="12.75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ht="12.75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ht="12.75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ht="12.75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ht="12.75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ht="12.75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ht="12.75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ht="12.75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ht="12.75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ht="12.75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ht="12.75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ht="12.75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ht="12.75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ht="12.75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ht="12.75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ht="12.75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ht="12.75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ht="12.75" customHeight="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ht="12.75" customHeight="1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ht="12.75" customHeight="1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ht="12.75" customHeight="1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ht="12.75" customHeight="1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ht="12.75" customHeight="1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ht="12.75" customHeight="1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ht="12.75" customHeight="1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ht="12.75" customHeight="1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ht="12.75" customHeight="1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ht="12.75" customHeight="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ht="12.75" customHeight="1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ht="12.75" customHeight="1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ht="12.75" customHeight="1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ht="12.75" customHeight="1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ht="12.75" customHeight="1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ht="12.75" customHeight="1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ht="12.75" customHeight="1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ht="12.75" customHeight="1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ht="12.75" customHeight="1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ht="12.75" customHeight="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ht="12.75" customHeight="1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ht="12.75" customHeight="1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ht="12.75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ht="12.75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ht="12.75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ht="12.75" customHeight="1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ht="12.75" customHeight="1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ht="12.75" customHeight="1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ht="12.75" customHeight="1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ht="12.75" customHeight="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ht="12.75" customHeight="1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ht="12.75" customHeight="1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ht="12.75" customHeight="1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ht="12.75" customHeight="1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ht="12.75" customHeight="1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ht="12.75" customHeight="1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ht="12.75" customHeight="1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ht="12.75" customHeight="1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ht="12.75" customHeight="1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ht="12.75" customHeight="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ht="12.75" customHeight="1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ht="12.75" customHeight="1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ht="12.75" customHeight="1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ht="12.75" customHeight="1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ht="12.75" customHeight="1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ht="12.75" customHeight="1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ht="12.75" customHeight="1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ht="12.75" customHeight="1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ht="12.75" customHeight="1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ht="12.75" customHeight="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ht="12.75" customHeight="1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ht="12.75" customHeight="1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ht="12.75" customHeight="1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ht="12.75" customHeight="1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ht="12.75" customHeight="1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ht="12.75" customHeight="1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ht="12.75" customHeight="1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ht="12.75" customHeight="1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ht="12.75" customHeight="1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ht="12.75" customHeight="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ht="12.75" customHeight="1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ht="12.75" customHeight="1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ht="12.75" customHeight="1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ht="12.75" customHeight="1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ht="12.75" customHeight="1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ht="12.75" customHeight="1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ht="12.75" customHeight="1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ht="12.75" customHeight="1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ht="12.75" customHeight="1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ht="12.75" customHeight="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ht="12.75" customHeight="1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ht="12.75" customHeight="1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ht="12.75" customHeight="1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ht="12.75" customHeight="1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ht="12.75" customHeight="1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ht="12.75" customHeight="1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ht="12.75" customHeight="1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ht="12.75" customHeight="1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ht="12.75" customHeight="1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ht="12.75" customHeight="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ht="12.75" customHeight="1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ht="12.75" customHeight="1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ht="12.75" customHeight="1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ht="12.75" customHeight="1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ht="12.75" customHeight="1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ht="12.75" customHeight="1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ht="12.75" customHeight="1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ht="12.75" customHeight="1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ht="12.75" customHeight="1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ht="12.75" customHeight="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ht="12.75" customHeight="1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ht="12.75" customHeight="1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ht="12.75" customHeight="1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ht="12.75" customHeight="1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ht="12.75" customHeight="1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ht="12.75" customHeight="1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ht="12.75" customHeight="1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ht="12.75" customHeight="1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ht="12.75" customHeight="1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ht="12.75" customHeight="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ht="12.75" customHeight="1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ht="12.75" customHeight="1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ht="12.75" customHeight="1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ht="12.75" customHeight="1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ht="12.75" customHeight="1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ht="12.75" customHeight="1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ht="12.75" customHeight="1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ht="12.75" customHeight="1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ht="12.75" customHeight="1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ht="12.75" customHeight="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ht="12.75" customHeight="1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ht="12.75" customHeight="1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ht="12.75" customHeight="1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ht="12.75" customHeight="1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ht="12.75" customHeight="1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ht="12.75" customHeight="1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ht="12.75" customHeight="1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ht="12.75" customHeight="1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ht="12.75" customHeight="1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ht="12.75" customHeight="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ht="12.75" customHeight="1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ht="12.75" customHeight="1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ht="12.75" customHeight="1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ht="12.75" customHeight="1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ht="12.75" customHeight="1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ht="12.75" customHeight="1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ht="12.75" customHeight="1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ht="12.75" customHeight="1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ht="12.75" customHeight="1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ht="12.75" customHeight="1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ht="12.75" customHeight="1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ht="12.75" customHeight="1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ht="12.75" customHeight="1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ht="12.75" customHeight="1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ht="12.75" customHeight="1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ht="12.75" customHeight="1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ht="12.75" customHeight="1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ht="12.75" customHeight="1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ht="12.75" customHeight="1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mergeCells count="156">
    <mergeCell ref="E8:I8"/>
    <mergeCell ref="R8:S8"/>
    <mergeCell ref="A1:I1"/>
    <mergeCell ref="A2:I2"/>
    <mergeCell ref="A3:I3"/>
    <mergeCell ref="A6:I6"/>
    <mergeCell ref="A7:I7"/>
    <mergeCell ref="A8:B8"/>
    <mergeCell ref="C8:D8"/>
    <mergeCell ref="A9:B9"/>
    <mergeCell ref="C9:D9"/>
    <mergeCell ref="E9:I9"/>
    <mergeCell ref="R9:S9"/>
    <mergeCell ref="R10:S10"/>
    <mergeCell ref="A11:I11"/>
    <mergeCell ref="R11:S11"/>
    <mergeCell ref="B12:H12"/>
    <mergeCell ref="B13:H13"/>
    <mergeCell ref="B14:H14"/>
    <mergeCell ref="B15:H15"/>
    <mergeCell ref="B16:H16"/>
    <mergeCell ref="A17:I17"/>
    <mergeCell ref="A18:I18"/>
    <mergeCell ref="B19:G19"/>
    <mergeCell ref="B20:G20"/>
    <mergeCell ref="B21:G21"/>
    <mergeCell ref="B22:G22"/>
    <mergeCell ref="B23:G23"/>
    <mergeCell ref="A24:H24"/>
    <mergeCell ref="A26:I26"/>
    <mergeCell ref="A27:G27"/>
    <mergeCell ref="B28:G28"/>
    <mergeCell ref="B29:G29"/>
    <mergeCell ref="A30:G30"/>
    <mergeCell ref="A31:I31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83:G83"/>
    <mergeCell ref="B84:G84"/>
    <mergeCell ref="A85:G85"/>
    <mergeCell ref="A86:I86"/>
    <mergeCell ref="A87:I87"/>
    <mergeCell ref="A88:H88"/>
    <mergeCell ref="B89:H89"/>
    <mergeCell ref="B90:H90"/>
    <mergeCell ref="A91:H91"/>
    <mergeCell ref="A92:I92"/>
    <mergeCell ref="A93:I93"/>
    <mergeCell ref="B94:G94"/>
    <mergeCell ref="B95:G95"/>
    <mergeCell ref="B96:G96"/>
    <mergeCell ref="A41:G41"/>
    <mergeCell ref="A42:I42"/>
    <mergeCell ref="A43:G43"/>
    <mergeCell ref="B44:G44"/>
    <mergeCell ref="B45:G45"/>
    <mergeCell ref="B46:G46"/>
    <mergeCell ref="B47:G47"/>
    <mergeCell ref="B48:G48"/>
    <mergeCell ref="B49:G49"/>
    <mergeCell ref="B50:G50"/>
    <mergeCell ref="B51:G51"/>
    <mergeCell ref="A52:H52"/>
    <mergeCell ref="A53:I53"/>
    <mergeCell ref="A54:I54"/>
    <mergeCell ref="A55:H55"/>
    <mergeCell ref="B56:H56"/>
    <mergeCell ref="B57:H57"/>
    <mergeCell ref="B58:H58"/>
    <mergeCell ref="A59:H59"/>
    <mergeCell ref="A60:I60"/>
    <mergeCell ref="A61:I61"/>
    <mergeCell ref="B62:G62"/>
    <mergeCell ref="B63:G63"/>
    <mergeCell ref="B64:G64"/>
    <mergeCell ref="B65:G65"/>
    <mergeCell ref="B66:G66"/>
    <mergeCell ref="B67:G67"/>
    <mergeCell ref="B68:G68"/>
    <mergeCell ref="B69:G69"/>
    <mergeCell ref="A70:G70"/>
    <mergeCell ref="A71:I71"/>
    <mergeCell ref="A72:I72"/>
    <mergeCell ref="A73:G73"/>
    <mergeCell ref="B74:G74"/>
    <mergeCell ref="B75:G75"/>
    <mergeCell ref="B76:G76"/>
    <mergeCell ref="B77:G77"/>
    <mergeCell ref="B78:G78"/>
    <mergeCell ref="B79:G79"/>
    <mergeCell ref="B80:G80"/>
    <mergeCell ref="A81:G81"/>
    <mergeCell ref="A82:I82"/>
    <mergeCell ref="B97:G97"/>
    <mergeCell ref="B98:G98"/>
    <mergeCell ref="B99:G99"/>
    <mergeCell ref="A100:G100"/>
    <mergeCell ref="A101:I101"/>
    <mergeCell ref="A102:I102"/>
    <mergeCell ref="B103:G103"/>
    <mergeCell ref="A129:B129"/>
    <mergeCell ref="C129:D129"/>
    <mergeCell ref="E129:F129"/>
    <mergeCell ref="A130:B130"/>
    <mergeCell ref="C130:D130"/>
    <mergeCell ref="E130:F130"/>
    <mergeCell ref="A131:B131"/>
    <mergeCell ref="C131:D131"/>
    <mergeCell ref="E131:F131"/>
    <mergeCell ref="A132:H132"/>
    <mergeCell ref="B134:G134"/>
    <mergeCell ref="A135:I135"/>
    <mergeCell ref="B136:H136"/>
    <mergeCell ref="B137:H137"/>
    <mergeCell ref="B104:G104"/>
    <mergeCell ref="B105:G105"/>
    <mergeCell ref="B106:G106"/>
    <mergeCell ref="B107:G107"/>
    <mergeCell ref="B108:G108"/>
    <mergeCell ref="B109:G109"/>
    <mergeCell ref="A110:G110"/>
    <mergeCell ref="B111:I111"/>
    <mergeCell ref="A113:I113"/>
    <mergeCell ref="A114:H114"/>
    <mergeCell ref="B115:H115"/>
    <mergeCell ref="B116:H116"/>
    <mergeCell ref="B117:H117"/>
    <mergeCell ref="B118:H118"/>
    <mergeCell ref="C125:D125"/>
    <mergeCell ref="E125:F125"/>
    <mergeCell ref="B119:H119"/>
    <mergeCell ref="B120:H120"/>
    <mergeCell ref="B121:H121"/>
    <mergeCell ref="A122:H122"/>
    <mergeCell ref="A123:G123"/>
    <mergeCell ref="B124:G124"/>
    <mergeCell ref="A125:B125"/>
    <mergeCell ref="C128:D128"/>
    <mergeCell ref="E128:F128"/>
    <mergeCell ref="A126:B126"/>
    <mergeCell ref="C126:D126"/>
    <mergeCell ref="E126:F126"/>
    <mergeCell ref="A127:B127"/>
    <mergeCell ref="C127:D127"/>
    <mergeCell ref="E127:F127"/>
    <mergeCell ref="A128:B128"/>
    <mergeCell ref="B138:H138"/>
    <mergeCell ref="B139:H139"/>
    <mergeCell ref="A140:H140"/>
  </mergeCells>
  <printOptions/>
  <pageMargins bottom="0.7875" footer="0.0" header="0.0" left="1.18125" right="0.39375" top="0.7875"/>
  <pageSetup fitToHeight="0"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4.43" defaultRowHeight="15.0"/>
  <cols>
    <col customWidth="1" min="1" max="1" width="5.43"/>
    <col customWidth="1" min="2" max="2" width="10.43"/>
    <col customWidth="1" min="3" max="3" width="9.0"/>
    <col customWidth="1" min="4" max="4" width="10.86"/>
    <col customWidth="1" min="5" max="5" width="9.0"/>
    <col customWidth="1" min="6" max="6" width="9.86"/>
    <col customWidth="1" min="7" max="7" width="13.43"/>
    <col customWidth="1" min="8" max="8" width="7.57"/>
    <col customWidth="1" min="9" max="9" width="12.14"/>
    <col customWidth="1" min="10" max="11" width="9.71"/>
    <col customWidth="1" min="12" max="26" width="9.0"/>
  </cols>
  <sheetData>
    <row r="1" ht="12.75" customHeight="1">
      <c r="A1" s="3" t="s">
        <v>1</v>
      </c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ht="12.75" customHeight="1">
      <c r="A2" s="4" t="s">
        <v>2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ht="12.75" customHeight="1">
      <c r="A3" s="5" t="s">
        <v>3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2.75" customHeigh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A5" s="105" t="s">
        <v>162</v>
      </c>
      <c r="B5" s="7"/>
      <c r="C5" s="7"/>
      <c r="D5" s="7"/>
      <c r="E5" s="7"/>
      <c r="F5" s="7"/>
      <c r="G5" s="7"/>
      <c r="H5" s="7"/>
      <c r="I5" s="8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A6" s="19" t="s">
        <v>18</v>
      </c>
      <c r="B6" s="7"/>
      <c r="C6" s="7"/>
      <c r="D6" s="7"/>
      <c r="E6" s="7"/>
      <c r="F6" s="7"/>
      <c r="G6" s="7"/>
      <c r="H6" s="7"/>
      <c r="I6" s="8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2.75" customHeight="1">
      <c r="A7" s="21" t="s">
        <v>19</v>
      </c>
      <c r="B7" s="8"/>
      <c r="C7" s="21" t="s">
        <v>20</v>
      </c>
      <c r="D7" s="8"/>
      <c r="E7" s="21" t="s">
        <v>163</v>
      </c>
      <c r="F7" s="7"/>
      <c r="G7" s="7"/>
      <c r="H7" s="7"/>
      <c r="I7" s="8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12.75" customHeight="1">
      <c r="A8" s="21" t="s">
        <v>22</v>
      </c>
      <c r="B8" s="8"/>
      <c r="C8" s="21" t="s">
        <v>164</v>
      </c>
      <c r="D8" s="8"/>
      <c r="E8" s="21" t="s">
        <v>165</v>
      </c>
      <c r="F8" s="7"/>
      <c r="G8" s="7"/>
      <c r="H8" s="7"/>
      <c r="I8" s="8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ht="12.75" customHeight="1">
      <c r="A9" s="27"/>
      <c r="B9" s="28"/>
      <c r="C9" s="28"/>
      <c r="D9" s="28"/>
      <c r="E9" s="28"/>
      <c r="F9" s="28"/>
      <c r="G9" s="28"/>
      <c r="H9" s="27"/>
      <c r="I9" s="27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ht="12.75" customHeight="1">
      <c r="A10" s="19" t="s">
        <v>25</v>
      </c>
      <c r="B10" s="7"/>
      <c r="C10" s="7"/>
      <c r="D10" s="7"/>
      <c r="E10" s="7"/>
      <c r="F10" s="7"/>
      <c r="G10" s="7"/>
      <c r="H10" s="7"/>
      <c r="I10" s="8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ht="12.75" customHeight="1">
      <c r="A11" s="31">
        <v>1.0</v>
      </c>
      <c r="B11" s="32" t="s">
        <v>26</v>
      </c>
      <c r="C11" s="7"/>
      <c r="D11" s="7"/>
      <c r="E11" s="7"/>
      <c r="F11" s="7"/>
      <c r="G11" s="7"/>
      <c r="H11" s="8"/>
      <c r="I11" s="31" t="s">
        <v>166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ht="12.75" customHeight="1">
      <c r="A12" s="31">
        <v>2.0</v>
      </c>
      <c r="B12" s="32" t="s">
        <v>28</v>
      </c>
      <c r="C12" s="7"/>
      <c r="D12" s="7"/>
      <c r="E12" s="7"/>
      <c r="F12" s="7"/>
      <c r="G12" s="7"/>
      <c r="H12" s="8"/>
      <c r="I12" s="31">
        <v>5173.0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ht="12.75" customHeight="1">
      <c r="A13" s="31">
        <v>3.0</v>
      </c>
      <c r="B13" s="32" t="s">
        <v>29</v>
      </c>
      <c r="C13" s="7"/>
      <c r="D13" s="7"/>
      <c r="E13" s="7"/>
      <c r="F13" s="7"/>
      <c r="G13" s="7"/>
      <c r="H13" s="8"/>
      <c r="I13" s="33">
        <f>'12x36 Diurno'!I14</f>
        <v>1703.96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ht="12.75" customHeight="1">
      <c r="A14" s="31">
        <v>4.0</v>
      </c>
      <c r="B14" s="32" t="s">
        <v>30</v>
      </c>
      <c r="C14" s="7"/>
      <c r="D14" s="7"/>
      <c r="E14" s="7"/>
      <c r="F14" s="7"/>
      <c r="G14" s="7"/>
      <c r="H14" s="8"/>
      <c r="I14" s="31" t="s">
        <v>31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ht="12.75" customHeight="1">
      <c r="A15" s="31">
        <v>5.0</v>
      </c>
      <c r="B15" s="32" t="s">
        <v>32</v>
      </c>
      <c r="C15" s="7"/>
      <c r="D15" s="7"/>
      <c r="E15" s="7"/>
      <c r="F15" s="7"/>
      <c r="G15" s="7"/>
      <c r="H15" s="8"/>
      <c r="I15" s="34">
        <f>'12x36 Diurno'!I16</f>
        <v>44681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ht="12.75" customHeight="1">
      <c r="A16" s="35"/>
      <c r="B16" s="7"/>
      <c r="C16" s="7"/>
      <c r="D16" s="7"/>
      <c r="E16" s="7"/>
      <c r="F16" s="7"/>
      <c r="G16" s="7"/>
      <c r="H16" s="7"/>
      <c r="I16" s="7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ht="12.75" customHeight="1">
      <c r="A17" s="19" t="s">
        <v>33</v>
      </c>
      <c r="B17" s="7"/>
      <c r="C17" s="7"/>
      <c r="D17" s="7"/>
      <c r="E17" s="7"/>
      <c r="F17" s="7"/>
      <c r="G17" s="7"/>
      <c r="H17" s="7"/>
      <c r="I17" s="8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ht="12.75" customHeight="1">
      <c r="A18" s="36">
        <v>1.0</v>
      </c>
      <c r="B18" s="19" t="s">
        <v>34</v>
      </c>
      <c r="C18" s="7"/>
      <c r="D18" s="7"/>
      <c r="E18" s="7"/>
      <c r="F18" s="7"/>
      <c r="G18" s="8"/>
      <c r="H18" s="36" t="s">
        <v>35</v>
      </c>
      <c r="I18" s="36" t="s">
        <v>36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ht="12.75" customHeight="1">
      <c r="A19" s="36" t="s">
        <v>37</v>
      </c>
      <c r="B19" s="32" t="s">
        <v>38</v>
      </c>
      <c r="C19" s="7"/>
      <c r="D19" s="7"/>
      <c r="E19" s="7"/>
      <c r="F19" s="7"/>
      <c r="G19" s="8"/>
      <c r="H19" s="37"/>
      <c r="I19" s="13">
        <f>I13</f>
        <v>1703.96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ht="12.75" customHeight="1">
      <c r="A20" s="36" t="s">
        <v>39</v>
      </c>
      <c r="B20" s="32" t="s">
        <v>167</v>
      </c>
      <c r="C20" s="7"/>
      <c r="D20" s="7"/>
      <c r="E20" s="7"/>
      <c r="F20" s="7"/>
      <c r="G20" s="8"/>
      <c r="H20" s="38"/>
      <c r="I20" s="13">
        <f>I19*0.3</f>
        <v>511.188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12.75" customHeight="1">
      <c r="A21" s="36" t="s">
        <v>41</v>
      </c>
      <c r="B21" s="32" t="s">
        <v>42</v>
      </c>
      <c r="C21" s="7"/>
      <c r="D21" s="7"/>
      <c r="E21" s="7"/>
      <c r="F21" s="7"/>
      <c r="G21" s="8"/>
      <c r="H21" s="38"/>
      <c r="I21" s="13">
        <v>134.4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ht="12.75" customHeight="1">
      <c r="A22" s="36" t="s">
        <v>43</v>
      </c>
      <c r="B22" s="32" t="s">
        <v>44</v>
      </c>
      <c r="C22" s="7"/>
      <c r="D22" s="7"/>
      <c r="E22" s="7"/>
      <c r="F22" s="7"/>
      <c r="G22" s="8"/>
      <c r="H22" s="38"/>
      <c r="I22" s="13">
        <v>158.25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ht="12.75" customHeight="1">
      <c r="A23" s="36" t="s">
        <v>56</v>
      </c>
      <c r="B23" s="32" t="s">
        <v>168</v>
      </c>
      <c r="C23" s="7"/>
      <c r="D23" s="7"/>
      <c r="E23" s="7"/>
      <c r="F23" s="7"/>
      <c r="G23" s="8"/>
      <c r="H23" s="38"/>
      <c r="I23" s="13">
        <v>31.65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ht="12.75" customHeight="1">
      <c r="A24" s="36" t="s">
        <v>58</v>
      </c>
      <c r="B24" s="32" t="s">
        <v>169</v>
      </c>
      <c r="C24" s="7"/>
      <c r="D24" s="7"/>
      <c r="E24" s="7"/>
      <c r="F24" s="7"/>
      <c r="G24" s="8"/>
      <c r="H24" s="38"/>
      <c r="I24" s="13">
        <v>26.88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ht="12.75" customHeight="1">
      <c r="A25" s="19" t="s">
        <v>45</v>
      </c>
      <c r="B25" s="7"/>
      <c r="C25" s="7"/>
      <c r="D25" s="7"/>
      <c r="E25" s="7"/>
      <c r="F25" s="7"/>
      <c r="G25" s="7"/>
      <c r="H25" s="8"/>
      <c r="I25" s="14">
        <f>SUM(I19:I24)</f>
        <v>2566.328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ht="12.75" customHeight="1">
      <c r="A26" s="5"/>
      <c r="B26" s="5"/>
      <c r="C26" s="5"/>
      <c r="D26" s="5"/>
      <c r="E26" s="5"/>
      <c r="F26" s="5"/>
      <c r="G26" s="5"/>
      <c r="H26" s="5"/>
      <c r="I26" s="3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ht="12.75" customHeight="1">
      <c r="A27" s="19" t="s">
        <v>46</v>
      </c>
      <c r="B27" s="7"/>
      <c r="C27" s="7"/>
      <c r="D27" s="7"/>
      <c r="E27" s="7"/>
      <c r="F27" s="7"/>
      <c r="G27" s="7"/>
      <c r="H27" s="7"/>
      <c r="I27" s="8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ht="12.75" customHeight="1">
      <c r="A28" s="19" t="s">
        <v>47</v>
      </c>
      <c r="B28" s="7"/>
      <c r="C28" s="7"/>
      <c r="D28" s="7"/>
      <c r="E28" s="7"/>
      <c r="F28" s="7"/>
      <c r="G28" s="8"/>
      <c r="H28" s="36" t="s">
        <v>35</v>
      </c>
      <c r="I28" s="36" t="s">
        <v>36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ht="12.75" customHeight="1">
      <c r="A29" s="36" t="s">
        <v>37</v>
      </c>
      <c r="B29" s="9" t="s">
        <v>170</v>
      </c>
      <c r="G29" s="40"/>
      <c r="H29" s="38">
        <v>0.0833</v>
      </c>
      <c r="I29" s="13">
        <f>$I$25*H29</f>
        <v>213.7751224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ht="12.75" customHeight="1">
      <c r="A30" s="36" t="s">
        <v>39</v>
      </c>
      <c r="B30" s="32" t="s">
        <v>49</v>
      </c>
      <c r="C30" s="7"/>
      <c r="D30" s="7"/>
      <c r="E30" s="7"/>
      <c r="F30" s="7"/>
      <c r="G30" s="8"/>
      <c r="H30" s="38">
        <f>(0.0833+0.0278)</f>
        <v>0.1111</v>
      </c>
      <c r="I30" s="13">
        <f>H30*I25</f>
        <v>285.1190408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ht="12.75" customHeight="1">
      <c r="A31" s="19" t="s">
        <v>50</v>
      </c>
      <c r="B31" s="7"/>
      <c r="C31" s="7"/>
      <c r="D31" s="7"/>
      <c r="E31" s="7"/>
      <c r="F31" s="7"/>
      <c r="G31" s="8"/>
      <c r="H31" s="41">
        <f>TRUNC(SUM(H29:H30),4)</f>
        <v>0.1944</v>
      </c>
      <c r="I31" s="14">
        <f>(SUM(I29:I30))</f>
        <v>498.8941632</v>
      </c>
      <c r="J31" s="9"/>
      <c r="K31" s="42">
        <f>H31+H42+H82</f>
        <v>0.6183483333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ht="12.75" customHeight="1">
      <c r="A32" s="43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ht="12.75" customHeight="1">
      <c r="A33" s="19" t="s">
        <v>51</v>
      </c>
      <c r="B33" s="7"/>
      <c r="C33" s="7"/>
      <c r="D33" s="7"/>
      <c r="E33" s="7"/>
      <c r="F33" s="7"/>
      <c r="G33" s="8"/>
      <c r="H33" s="36" t="s">
        <v>35</v>
      </c>
      <c r="I33" s="36" t="s">
        <v>36</v>
      </c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ht="12.75" customHeight="1">
      <c r="A34" s="36" t="s">
        <v>37</v>
      </c>
      <c r="B34" s="32" t="s">
        <v>52</v>
      </c>
      <c r="C34" s="7"/>
      <c r="D34" s="7"/>
      <c r="E34" s="7"/>
      <c r="F34" s="7"/>
      <c r="G34" s="8"/>
      <c r="H34" s="38">
        <v>0.2</v>
      </c>
      <c r="I34" s="13">
        <f t="shared" ref="I34:I41" si="1">H34*($I$25+$I$31)</f>
        <v>613.0444326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ht="12.75" customHeight="1">
      <c r="A35" s="36" t="s">
        <v>39</v>
      </c>
      <c r="B35" s="32" t="s">
        <v>53</v>
      </c>
      <c r="C35" s="7"/>
      <c r="D35" s="7"/>
      <c r="E35" s="7"/>
      <c r="F35" s="7"/>
      <c r="G35" s="8"/>
      <c r="H35" s="38">
        <v>0.025</v>
      </c>
      <c r="I35" s="13">
        <f t="shared" si="1"/>
        <v>76.63055408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ht="12.75" customHeight="1">
      <c r="A36" s="36" t="s">
        <v>41</v>
      </c>
      <c r="B36" s="32" t="s">
        <v>54</v>
      </c>
      <c r="C36" s="7"/>
      <c r="D36" s="7"/>
      <c r="E36" s="7"/>
      <c r="F36" s="7"/>
      <c r="G36" s="8"/>
      <c r="H36" s="38">
        <v>0.03</v>
      </c>
      <c r="I36" s="13">
        <f t="shared" si="1"/>
        <v>91.9566649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ht="12.75" customHeight="1">
      <c r="A37" s="36" t="s">
        <v>43</v>
      </c>
      <c r="B37" s="32" t="s">
        <v>55</v>
      </c>
      <c r="C37" s="7"/>
      <c r="D37" s="7"/>
      <c r="E37" s="7"/>
      <c r="F37" s="7"/>
      <c r="G37" s="8"/>
      <c r="H37" s="38">
        <v>0.015</v>
      </c>
      <c r="I37" s="13">
        <f t="shared" si="1"/>
        <v>45.97833245</v>
      </c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ht="12.75" customHeight="1">
      <c r="A38" s="36" t="s">
        <v>56</v>
      </c>
      <c r="B38" s="32" t="s">
        <v>57</v>
      </c>
      <c r="C38" s="7"/>
      <c r="D38" s="7"/>
      <c r="E38" s="7"/>
      <c r="F38" s="7"/>
      <c r="G38" s="8"/>
      <c r="H38" s="38">
        <v>0.01</v>
      </c>
      <c r="I38" s="13">
        <f t="shared" si="1"/>
        <v>30.65222163</v>
      </c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ht="12.75" customHeight="1">
      <c r="A39" s="36" t="s">
        <v>58</v>
      </c>
      <c r="B39" s="32" t="s">
        <v>59</v>
      </c>
      <c r="C39" s="7"/>
      <c r="D39" s="7"/>
      <c r="E39" s="7"/>
      <c r="F39" s="7"/>
      <c r="G39" s="8"/>
      <c r="H39" s="38">
        <v>0.006</v>
      </c>
      <c r="I39" s="13">
        <f t="shared" si="1"/>
        <v>18.39133298</v>
      </c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ht="12.75" customHeight="1">
      <c r="A40" s="36" t="s">
        <v>60</v>
      </c>
      <c r="B40" s="32" t="s">
        <v>61</v>
      </c>
      <c r="C40" s="7"/>
      <c r="D40" s="7"/>
      <c r="E40" s="7"/>
      <c r="F40" s="7"/>
      <c r="G40" s="8"/>
      <c r="H40" s="38">
        <v>0.002</v>
      </c>
      <c r="I40" s="13">
        <f t="shared" si="1"/>
        <v>6.130444326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ht="12.75" customHeight="1">
      <c r="A41" s="36" t="s">
        <v>62</v>
      </c>
      <c r="B41" s="32" t="s">
        <v>63</v>
      </c>
      <c r="C41" s="7"/>
      <c r="D41" s="7"/>
      <c r="E41" s="7"/>
      <c r="F41" s="7"/>
      <c r="G41" s="8"/>
      <c r="H41" s="38">
        <v>0.08</v>
      </c>
      <c r="I41" s="13">
        <f t="shared" si="1"/>
        <v>245.2177731</v>
      </c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ht="12.75" customHeight="1">
      <c r="A42" s="19" t="s">
        <v>64</v>
      </c>
      <c r="B42" s="7"/>
      <c r="C42" s="7"/>
      <c r="D42" s="7"/>
      <c r="E42" s="7"/>
      <c r="F42" s="7"/>
      <c r="G42" s="8"/>
      <c r="H42" s="41">
        <f>SUM(H34:H41)</f>
        <v>0.368</v>
      </c>
      <c r="I42" s="14">
        <f>(SUM(I34:I41))</f>
        <v>1128.001756</v>
      </c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ht="12.75" customHeight="1">
      <c r="A43" s="19"/>
      <c r="B43" s="7"/>
      <c r="C43" s="7"/>
      <c r="D43" s="7"/>
      <c r="E43" s="7"/>
      <c r="F43" s="7"/>
      <c r="G43" s="7"/>
      <c r="H43" s="7"/>
      <c r="I43" s="7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ht="12.75" customHeight="1">
      <c r="A44" s="19" t="s">
        <v>65</v>
      </c>
      <c r="B44" s="7"/>
      <c r="C44" s="7"/>
      <c r="D44" s="7"/>
      <c r="E44" s="7"/>
      <c r="F44" s="7"/>
      <c r="G44" s="8"/>
      <c r="H44" s="41"/>
      <c r="I44" s="36" t="s">
        <v>36</v>
      </c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ht="12.75" customHeight="1">
      <c r="A45" s="36" t="s">
        <v>37</v>
      </c>
      <c r="B45" s="45" t="s">
        <v>66</v>
      </c>
      <c r="C45" s="7"/>
      <c r="D45" s="7"/>
      <c r="E45" s="7"/>
      <c r="F45" s="7"/>
      <c r="G45" s="8"/>
      <c r="H45" s="31" t="s">
        <v>67</v>
      </c>
      <c r="I45" s="46">
        <v>0.0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ht="12.75" customHeight="1">
      <c r="A46" s="36" t="s">
        <v>39</v>
      </c>
      <c r="B46" s="45" t="s">
        <v>68</v>
      </c>
      <c r="C46" s="7"/>
      <c r="D46" s="7"/>
      <c r="E46" s="7"/>
      <c r="F46" s="7"/>
      <c r="G46" s="8"/>
      <c r="H46" s="31" t="s">
        <v>67</v>
      </c>
      <c r="I46" s="46">
        <f>16*15*0.9</f>
        <v>216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ht="12.75" customHeight="1">
      <c r="A47" s="36" t="s">
        <v>41</v>
      </c>
      <c r="B47" s="45" t="s">
        <v>69</v>
      </c>
      <c r="C47" s="7"/>
      <c r="D47" s="7"/>
      <c r="E47" s="7"/>
      <c r="F47" s="7"/>
      <c r="G47" s="8"/>
      <c r="H47" s="31" t="s">
        <v>67</v>
      </c>
      <c r="I47" s="46">
        <v>0.0</v>
      </c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ht="12.75" customHeight="1">
      <c r="A48" s="36" t="s">
        <v>43</v>
      </c>
      <c r="B48" s="45" t="s">
        <v>70</v>
      </c>
      <c r="C48" s="7"/>
      <c r="D48" s="7"/>
      <c r="E48" s="7"/>
      <c r="F48" s="7"/>
      <c r="G48" s="8"/>
      <c r="H48" s="31" t="s">
        <v>67</v>
      </c>
      <c r="I48" s="46">
        <f>'Média Insumos'!E10</f>
        <v>7.666666667</v>
      </c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ht="12.75" customHeight="1">
      <c r="A49" s="36" t="s">
        <v>56</v>
      </c>
      <c r="B49" s="45" t="s">
        <v>171</v>
      </c>
      <c r="C49" s="7"/>
      <c r="D49" s="7"/>
      <c r="E49" s="7"/>
      <c r="F49" s="7"/>
      <c r="G49" s="8"/>
      <c r="H49" s="31" t="s">
        <v>67</v>
      </c>
      <c r="I49" s="46">
        <f>'Média Insumos'!E11</f>
        <v>108.01</v>
      </c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ht="12.75" customHeight="1">
      <c r="A50" s="36" t="s">
        <v>58</v>
      </c>
      <c r="B50" s="45" t="s">
        <v>72</v>
      </c>
      <c r="C50" s="7"/>
      <c r="D50" s="7"/>
      <c r="E50" s="7"/>
      <c r="F50" s="7"/>
      <c r="G50" s="8"/>
      <c r="H50" s="31">
        <v>24.0</v>
      </c>
      <c r="I50" s="46">
        <f>18.12*H50</f>
        <v>434.88</v>
      </c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ht="12.75" customHeight="1">
      <c r="A51" s="36" t="s">
        <v>60</v>
      </c>
      <c r="B51" s="45" t="s">
        <v>73</v>
      </c>
      <c r="C51" s="7"/>
      <c r="D51" s="7"/>
      <c r="E51" s="7"/>
      <c r="F51" s="7"/>
      <c r="G51" s="8"/>
      <c r="H51" s="31">
        <v>24.0</v>
      </c>
      <c r="I51" s="46">
        <f>20.14*H51</f>
        <v>483.36</v>
      </c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ht="12.75" customHeight="1">
      <c r="A52" s="36" t="s">
        <v>62</v>
      </c>
      <c r="B52" s="32" t="s">
        <v>74</v>
      </c>
      <c r="C52" s="7"/>
      <c r="D52" s="7"/>
      <c r="E52" s="7"/>
      <c r="F52" s="7"/>
      <c r="G52" s="8"/>
      <c r="H52" s="31" t="s">
        <v>67</v>
      </c>
      <c r="I52" s="46">
        <v>0.0</v>
      </c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ht="12.75" customHeight="1">
      <c r="A53" s="19" t="s">
        <v>75</v>
      </c>
      <c r="B53" s="7"/>
      <c r="C53" s="7"/>
      <c r="D53" s="7"/>
      <c r="E53" s="7"/>
      <c r="F53" s="7"/>
      <c r="G53" s="7"/>
      <c r="H53" s="8"/>
      <c r="I53" s="14">
        <f>(SUM(I45:I52))</f>
        <v>1249.916667</v>
      </c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ht="12.75" customHeight="1">
      <c r="A54" s="19"/>
      <c r="B54" s="7"/>
      <c r="C54" s="7"/>
      <c r="D54" s="7"/>
      <c r="E54" s="7"/>
      <c r="F54" s="7"/>
      <c r="G54" s="7"/>
      <c r="H54" s="7"/>
      <c r="I54" s="7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ht="12.75" customHeight="1">
      <c r="A55" s="19" t="s">
        <v>76</v>
      </c>
      <c r="B55" s="7"/>
      <c r="C55" s="7"/>
      <c r="D55" s="7"/>
      <c r="E55" s="7"/>
      <c r="F55" s="7"/>
      <c r="G55" s="7"/>
      <c r="H55" s="7"/>
      <c r="I55" s="8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ht="12.75" customHeight="1">
      <c r="A56" s="19" t="s">
        <v>77</v>
      </c>
      <c r="B56" s="7"/>
      <c r="C56" s="7"/>
      <c r="D56" s="7"/>
      <c r="E56" s="7"/>
      <c r="F56" s="7"/>
      <c r="G56" s="7"/>
      <c r="H56" s="8"/>
      <c r="I56" s="36" t="s">
        <v>36</v>
      </c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ht="12.75" customHeight="1">
      <c r="A57" s="36" t="s">
        <v>78</v>
      </c>
      <c r="B57" s="32" t="s">
        <v>79</v>
      </c>
      <c r="C57" s="7"/>
      <c r="D57" s="7"/>
      <c r="E57" s="7"/>
      <c r="F57" s="7"/>
      <c r="G57" s="7"/>
      <c r="H57" s="8"/>
      <c r="I57" s="13">
        <f>I31</f>
        <v>498.8941632</v>
      </c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ht="12.75" customHeight="1">
      <c r="A58" s="36" t="s">
        <v>80</v>
      </c>
      <c r="B58" s="32" t="s">
        <v>81</v>
      </c>
      <c r="C58" s="7"/>
      <c r="D58" s="7"/>
      <c r="E58" s="7"/>
      <c r="F58" s="7"/>
      <c r="G58" s="7"/>
      <c r="H58" s="8"/>
      <c r="I58" s="13">
        <f>I42</f>
        <v>1128.001756</v>
      </c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ht="12.75" customHeight="1">
      <c r="A59" s="36" t="s">
        <v>82</v>
      </c>
      <c r="B59" s="32" t="s">
        <v>83</v>
      </c>
      <c r="C59" s="7"/>
      <c r="D59" s="7"/>
      <c r="E59" s="7"/>
      <c r="F59" s="7"/>
      <c r="G59" s="7"/>
      <c r="H59" s="8"/>
      <c r="I59" s="13">
        <f>I53</f>
        <v>1249.916667</v>
      </c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ht="12.75" customHeight="1">
      <c r="A60" s="19" t="s">
        <v>84</v>
      </c>
      <c r="B60" s="7"/>
      <c r="C60" s="7"/>
      <c r="D60" s="7"/>
      <c r="E60" s="7"/>
      <c r="F60" s="7"/>
      <c r="G60" s="7"/>
      <c r="H60" s="8"/>
      <c r="I60" s="14">
        <f>(SUM(I57:I59))</f>
        <v>2876.812586</v>
      </c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ht="12.75" customHeight="1">
      <c r="A61" s="47"/>
      <c r="B61" s="48"/>
      <c r="C61" s="48"/>
      <c r="D61" s="48"/>
      <c r="E61" s="48"/>
      <c r="F61" s="48"/>
      <c r="G61" s="48"/>
      <c r="H61" s="48"/>
      <c r="I61" s="48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ht="12.75" customHeight="1">
      <c r="A62" s="19" t="s">
        <v>85</v>
      </c>
      <c r="B62" s="7"/>
      <c r="C62" s="7"/>
      <c r="D62" s="7"/>
      <c r="E62" s="7"/>
      <c r="F62" s="7"/>
      <c r="G62" s="7"/>
      <c r="H62" s="7"/>
      <c r="I62" s="8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ht="12.75" customHeight="1">
      <c r="A63" s="36">
        <v>3.0</v>
      </c>
      <c r="B63" s="19" t="s">
        <v>86</v>
      </c>
      <c r="C63" s="7"/>
      <c r="D63" s="7"/>
      <c r="E63" s="7"/>
      <c r="F63" s="7"/>
      <c r="G63" s="8"/>
      <c r="H63" s="36" t="s">
        <v>35</v>
      </c>
      <c r="I63" s="36" t="s">
        <v>36</v>
      </c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ht="12.75" customHeight="1">
      <c r="A64" s="36" t="s">
        <v>87</v>
      </c>
      <c r="B64" s="32" t="s">
        <v>88</v>
      </c>
      <c r="C64" s="7"/>
      <c r="D64" s="7"/>
      <c r="E64" s="7"/>
      <c r="F64" s="7"/>
      <c r="G64" s="8"/>
      <c r="H64" s="36"/>
      <c r="I64" s="10">
        <f>I65+I66</f>
        <v>376.124467</v>
      </c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ht="12.75" customHeight="1">
      <c r="A65" s="36" t="s">
        <v>37</v>
      </c>
      <c r="B65" s="32" t="s">
        <v>89</v>
      </c>
      <c r="C65" s="7"/>
      <c r="D65" s="7"/>
      <c r="E65" s="7"/>
      <c r="F65" s="7"/>
      <c r="G65" s="8"/>
      <c r="H65" s="38"/>
      <c r="I65" s="13">
        <f>(I25+I60-I34-I35-I36-I37-I38-I39-I40)/12*0.7483</f>
        <v>284.3762372</v>
      </c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ht="12.75" customHeight="1">
      <c r="A66" s="36" t="s">
        <v>39</v>
      </c>
      <c r="B66" s="32" t="s">
        <v>90</v>
      </c>
      <c r="C66" s="7"/>
      <c r="D66" s="7"/>
      <c r="E66" s="7"/>
      <c r="F66" s="7"/>
      <c r="G66" s="8"/>
      <c r="H66" s="49"/>
      <c r="I66" s="13">
        <f>I41*0.5*0.7483</f>
        <v>91.74822979</v>
      </c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ht="12.75" customHeight="1">
      <c r="A67" s="36" t="s">
        <v>91</v>
      </c>
      <c r="B67" s="32" t="s">
        <v>92</v>
      </c>
      <c r="C67" s="7"/>
      <c r="D67" s="7"/>
      <c r="E67" s="7"/>
      <c r="F67" s="7"/>
      <c r="G67" s="8"/>
      <c r="H67" s="49"/>
      <c r="I67" s="10">
        <f>I68+I69</f>
        <v>47.88254703</v>
      </c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ht="12.75" customHeight="1">
      <c r="A68" s="36" t="s">
        <v>37</v>
      </c>
      <c r="B68" s="32" t="s">
        <v>93</v>
      </c>
      <c r="C68" s="7"/>
      <c r="D68" s="7"/>
      <c r="E68" s="7"/>
      <c r="F68" s="7"/>
      <c r="G68" s="8"/>
      <c r="H68" s="38"/>
      <c r="I68" s="13">
        <f>(I25+I60)/12*0.0831</f>
        <v>37.69374856</v>
      </c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ht="12.75" customHeight="1">
      <c r="A69" s="36" t="s">
        <v>39</v>
      </c>
      <c r="B69" s="32" t="s">
        <v>94</v>
      </c>
      <c r="C69" s="7"/>
      <c r="D69" s="7"/>
      <c r="E69" s="7"/>
      <c r="F69" s="7"/>
      <c r="G69" s="8"/>
      <c r="H69" s="50"/>
      <c r="I69" s="13">
        <f>I41*0.5*0.0831</f>
        <v>10.18879847</v>
      </c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ht="12.75" customHeight="1">
      <c r="A70" s="36" t="s">
        <v>95</v>
      </c>
      <c r="B70" s="32" t="s">
        <v>96</v>
      </c>
      <c r="C70" s="7"/>
      <c r="D70" s="7"/>
      <c r="E70" s="7"/>
      <c r="F70" s="7"/>
      <c r="G70" s="8"/>
      <c r="H70" s="49"/>
      <c r="I70" s="10">
        <f>(-I31)*0.0264</f>
        <v>-13.17080591</v>
      </c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ht="12.75" customHeight="1">
      <c r="A71" s="19" t="s">
        <v>97</v>
      </c>
      <c r="B71" s="7"/>
      <c r="C71" s="7"/>
      <c r="D71" s="7"/>
      <c r="E71" s="7"/>
      <c r="F71" s="7"/>
      <c r="G71" s="8"/>
      <c r="H71" s="41"/>
      <c r="I71" s="14">
        <f>I64+I67+I70</f>
        <v>410.8362081</v>
      </c>
      <c r="J71" s="2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ht="12.75" customHeight="1">
      <c r="A72" s="19"/>
      <c r="B72" s="7"/>
      <c r="C72" s="7"/>
      <c r="D72" s="7"/>
      <c r="E72" s="7"/>
      <c r="F72" s="7"/>
      <c r="G72" s="7"/>
      <c r="H72" s="7"/>
      <c r="I72" s="7"/>
      <c r="J72" s="2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ht="12.75" customHeight="1">
      <c r="A73" s="19" t="s">
        <v>98</v>
      </c>
      <c r="B73" s="7"/>
      <c r="C73" s="7"/>
      <c r="D73" s="7"/>
      <c r="E73" s="7"/>
      <c r="F73" s="7"/>
      <c r="G73" s="7"/>
      <c r="H73" s="7"/>
      <c r="I73" s="8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ht="12.75" customHeight="1">
      <c r="A74" s="19" t="s">
        <v>99</v>
      </c>
      <c r="B74" s="7"/>
      <c r="C74" s="7"/>
      <c r="D74" s="7"/>
      <c r="E74" s="7"/>
      <c r="F74" s="7"/>
      <c r="G74" s="8"/>
      <c r="H74" s="36" t="s">
        <v>35</v>
      </c>
      <c r="I74" s="36" t="s">
        <v>36</v>
      </c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ht="12.75" customHeight="1">
      <c r="A75" s="36" t="s">
        <v>37</v>
      </c>
      <c r="B75" s="32" t="s">
        <v>100</v>
      </c>
      <c r="C75" s="7"/>
      <c r="D75" s="7"/>
      <c r="E75" s="7"/>
      <c r="F75" s="7"/>
      <c r="G75" s="8"/>
      <c r="H75" s="38">
        <f>15/12/30</f>
        <v>0.04166666667</v>
      </c>
      <c r="I75" s="13">
        <f>(I25+I60+I71)*H75</f>
        <v>243.9156997</v>
      </c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ht="12.75" customHeight="1">
      <c r="A76" s="36" t="s">
        <v>39</v>
      </c>
      <c r="B76" s="32" t="s">
        <v>101</v>
      </c>
      <c r="C76" s="7"/>
      <c r="D76" s="7"/>
      <c r="E76" s="7"/>
      <c r="F76" s="7"/>
      <c r="G76" s="8"/>
      <c r="H76" s="38">
        <f>(2.5+0.3044+0.0309+0.0185+0.02+0.004+0.0014)/12/30</f>
        <v>0.007997777778</v>
      </c>
      <c r="I76" s="13">
        <f>(I25+I60+I71)*H76</f>
        <v>46.81880551</v>
      </c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ht="12.75" customHeight="1">
      <c r="A77" s="36" t="s">
        <v>41</v>
      </c>
      <c r="B77" s="32" t="s">
        <v>102</v>
      </c>
      <c r="C77" s="7"/>
      <c r="D77" s="7"/>
      <c r="E77" s="7"/>
      <c r="F77" s="7"/>
      <c r="G77" s="8"/>
      <c r="H77" s="38">
        <f>0.3213/12/30</f>
        <v>0.0008925</v>
      </c>
      <c r="I77" s="13">
        <f>(I25+I60+I71)*H77</f>
        <v>5.224674289</v>
      </c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ht="12.75" customHeight="1">
      <c r="A78" s="36" t="s">
        <v>43</v>
      </c>
      <c r="B78" s="9" t="s">
        <v>103</v>
      </c>
      <c r="G78" s="40"/>
      <c r="H78" s="38">
        <f>0.6913/12/30</f>
        <v>0.001920277778</v>
      </c>
      <c r="I78" s="13">
        <f>(I25+I60+I71)*H78</f>
        <v>11.24126155</v>
      </c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ht="12.75" customHeight="1">
      <c r="A79" s="36" t="s">
        <v>56</v>
      </c>
      <c r="B79" s="32" t="s">
        <v>104</v>
      </c>
      <c r="C79" s="7"/>
      <c r="D79" s="7"/>
      <c r="E79" s="7"/>
      <c r="F79" s="7"/>
      <c r="G79" s="8"/>
      <c r="H79" s="38">
        <f>0.2496/12/30</f>
        <v>0.0006933333333</v>
      </c>
      <c r="I79" s="13">
        <f>(I25+I60+I71)*H79</f>
        <v>4.058757244</v>
      </c>
      <c r="J79" s="9"/>
      <c r="K79" s="42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ht="12.75" customHeight="1">
      <c r="A80" s="36" t="s">
        <v>58</v>
      </c>
      <c r="B80" s="32" t="s">
        <v>105</v>
      </c>
      <c r="C80" s="7"/>
      <c r="D80" s="7"/>
      <c r="E80" s="7"/>
      <c r="F80" s="7"/>
      <c r="G80" s="8"/>
      <c r="H80" s="38">
        <f>1/12/30</f>
        <v>0.002777777778</v>
      </c>
      <c r="I80" s="13">
        <f>(I25+I60+I71)*H80</f>
        <v>16.26104665</v>
      </c>
      <c r="J80" s="9"/>
      <c r="K80" s="42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ht="12.75" customHeight="1">
      <c r="A81" s="36" t="s">
        <v>60</v>
      </c>
      <c r="B81" s="32" t="s">
        <v>74</v>
      </c>
      <c r="C81" s="7"/>
      <c r="D81" s="7"/>
      <c r="E81" s="7"/>
      <c r="F81" s="7"/>
      <c r="G81" s="8"/>
      <c r="H81" s="38">
        <v>0.0</v>
      </c>
      <c r="I81" s="13">
        <f>(I25+I60+I71)*H81</f>
        <v>0</v>
      </c>
      <c r="J81" s="9"/>
      <c r="K81" s="106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ht="12.75" customHeight="1">
      <c r="A82" s="19" t="s">
        <v>106</v>
      </c>
      <c r="B82" s="7"/>
      <c r="C82" s="7"/>
      <c r="D82" s="7"/>
      <c r="E82" s="7"/>
      <c r="F82" s="7"/>
      <c r="G82" s="8"/>
      <c r="H82" s="41">
        <f t="shared" ref="H82:I82" si="2">SUM(H75:H81)</f>
        <v>0.05594833333</v>
      </c>
      <c r="I82" s="14">
        <f t="shared" si="2"/>
        <v>327.520245</v>
      </c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ht="12.75" customHeight="1">
      <c r="A83" s="52"/>
      <c r="B83" s="7"/>
      <c r="C83" s="7"/>
      <c r="D83" s="7"/>
      <c r="E83" s="7"/>
      <c r="F83" s="7"/>
      <c r="G83" s="7"/>
      <c r="H83" s="7"/>
      <c r="I83" s="7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ht="12.75" customHeight="1">
      <c r="A84" s="19" t="s">
        <v>107</v>
      </c>
      <c r="B84" s="7"/>
      <c r="C84" s="7"/>
      <c r="D84" s="7"/>
      <c r="E84" s="7"/>
      <c r="F84" s="7"/>
      <c r="G84" s="8"/>
      <c r="H84" s="36" t="s">
        <v>35</v>
      </c>
      <c r="I84" s="36" t="s">
        <v>36</v>
      </c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ht="12.75" customHeight="1">
      <c r="A85" s="36" t="s">
        <v>37</v>
      </c>
      <c r="B85" s="32" t="s">
        <v>108</v>
      </c>
      <c r="C85" s="7"/>
      <c r="D85" s="7"/>
      <c r="E85" s="7"/>
      <c r="F85" s="7"/>
      <c r="G85" s="8"/>
      <c r="H85" s="31" t="s">
        <v>67</v>
      </c>
      <c r="I85" s="13">
        <v>158.25</v>
      </c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ht="12.75" customHeight="1">
      <c r="A86" s="19" t="s">
        <v>109</v>
      </c>
      <c r="B86" s="7"/>
      <c r="C86" s="7"/>
      <c r="D86" s="7"/>
      <c r="E86" s="7"/>
      <c r="F86" s="7"/>
      <c r="G86" s="8"/>
      <c r="H86" s="31" t="s">
        <v>67</v>
      </c>
      <c r="I86" s="14">
        <f>(SUM(I85))</f>
        <v>158.25</v>
      </c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ht="12.75" customHeight="1">
      <c r="A87" s="53"/>
      <c r="B87" s="54"/>
      <c r="C87" s="54"/>
      <c r="D87" s="54"/>
      <c r="E87" s="54"/>
      <c r="F87" s="54"/>
      <c r="G87" s="54"/>
      <c r="H87" s="54"/>
      <c r="I87" s="54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ht="12.75" customHeight="1">
      <c r="A88" s="19" t="s">
        <v>110</v>
      </c>
      <c r="B88" s="7"/>
      <c r="C88" s="7"/>
      <c r="D88" s="7"/>
      <c r="E88" s="7"/>
      <c r="F88" s="7"/>
      <c r="G88" s="7"/>
      <c r="H88" s="7"/>
      <c r="I88" s="8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ht="12.75" customHeight="1">
      <c r="A89" s="19" t="s">
        <v>111</v>
      </c>
      <c r="B89" s="7"/>
      <c r="C89" s="7"/>
      <c r="D89" s="7"/>
      <c r="E89" s="7"/>
      <c r="F89" s="7"/>
      <c r="G89" s="7"/>
      <c r="H89" s="8"/>
      <c r="I89" s="36" t="s">
        <v>36</v>
      </c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ht="12.75" customHeight="1">
      <c r="A90" s="36" t="s">
        <v>112</v>
      </c>
      <c r="B90" s="32" t="s">
        <v>101</v>
      </c>
      <c r="C90" s="7"/>
      <c r="D90" s="7"/>
      <c r="E90" s="7"/>
      <c r="F90" s="7"/>
      <c r="G90" s="7"/>
      <c r="H90" s="8"/>
      <c r="I90" s="13">
        <f>I82</f>
        <v>327.520245</v>
      </c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ht="12.75" customHeight="1">
      <c r="A91" s="36" t="s">
        <v>113</v>
      </c>
      <c r="B91" s="32" t="s">
        <v>114</v>
      </c>
      <c r="C91" s="7"/>
      <c r="D91" s="7"/>
      <c r="E91" s="7"/>
      <c r="F91" s="7"/>
      <c r="G91" s="7"/>
      <c r="H91" s="8"/>
      <c r="I91" s="13">
        <f>I86</f>
        <v>158.25</v>
      </c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ht="12.75" customHeight="1">
      <c r="A92" s="19" t="s">
        <v>115</v>
      </c>
      <c r="B92" s="7"/>
      <c r="C92" s="7"/>
      <c r="D92" s="7"/>
      <c r="E92" s="7"/>
      <c r="F92" s="7"/>
      <c r="G92" s="7"/>
      <c r="H92" s="8"/>
      <c r="I92" s="14">
        <f>(SUM(I90:I91))</f>
        <v>485.770245</v>
      </c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ht="12.75" customHeight="1">
      <c r="A93" s="47"/>
      <c r="B93" s="48"/>
      <c r="C93" s="48"/>
      <c r="D93" s="48"/>
      <c r="E93" s="48"/>
      <c r="F93" s="48"/>
      <c r="G93" s="48"/>
      <c r="H93" s="48"/>
      <c r="I93" s="48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ht="12.75" customHeight="1">
      <c r="A94" s="19" t="s">
        <v>116</v>
      </c>
      <c r="B94" s="7"/>
      <c r="C94" s="7"/>
      <c r="D94" s="7"/>
      <c r="E94" s="7"/>
      <c r="F94" s="7"/>
      <c r="G94" s="7"/>
      <c r="H94" s="7"/>
      <c r="I94" s="8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ht="12.75" customHeight="1">
      <c r="A95" s="36">
        <v>5.0</v>
      </c>
      <c r="B95" s="19" t="s">
        <v>117</v>
      </c>
      <c r="C95" s="7"/>
      <c r="D95" s="7"/>
      <c r="E95" s="7"/>
      <c r="F95" s="7"/>
      <c r="G95" s="8"/>
      <c r="H95" s="36"/>
      <c r="I95" s="36" t="s">
        <v>36</v>
      </c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ht="12.75" customHeight="1">
      <c r="A96" s="36" t="s">
        <v>37</v>
      </c>
      <c r="B96" s="45" t="s">
        <v>118</v>
      </c>
      <c r="C96" s="7"/>
      <c r="D96" s="7"/>
      <c r="E96" s="7"/>
      <c r="F96" s="7"/>
      <c r="G96" s="8"/>
      <c r="H96" s="38">
        <v>0.02</v>
      </c>
      <c r="I96" s="13">
        <f t="shared" ref="I96:I100" si="3">(I$25)*H96</f>
        <v>51.32656</v>
      </c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ht="12.75" customHeight="1">
      <c r="A97" s="36" t="s">
        <v>39</v>
      </c>
      <c r="B97" s="45" t="s">
        <v>119</v>
      </c>
      <c r="C97" s="7"/>
      <c r="D97" s="7"/>
      <c r="E97" s="7"/>
      <c r="F97" s="7"/>
      <c r="G97" s="8"/>
      <c r="H97" s="38">
        <v>0.02</v>
      </c>
      <c r="I97" s="13">
        <f t="shared" si="3"/>
        <v>51.32656</v>
      </c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ht="12.75" customHeight="1">
      <c r="A98" s="36" t="s">
        <v>41</v>
      </c>
      <c r="B98" s="45" t="s">
        <v>120</v>
      </c>
      <c r="C98" s="7"/>
      <c r="D98" s="7"/>
      <c r="E98" s="7"/>
      <c r="F98" s="7"/>
      <c r="G98" s="8"/>
      <c r="H98" s="38">
        <v>0.02</v>
      </c>
      <c r="I98" s="13">
        <f t="shared" si="3"/>
        <v>51.32656</v>
      </c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ht="12.75" customHeight="1">
      <c r="A99" s="36" t="s">
        <v>43</v>
      </c>
      <c r="B99" s="45" t="s">
        <v>121</v>
      </c>
      <c r="C99" s="7"/>
      <c r="D99" s="7"/>
      <c r="E99" s="7"/>
      <c r="F99" s="7"/>
      <c r="G99" s="8"/>
      <c r="H99" s="38">
        <v>0.02</v>
      </c>
      <c r="I99" s="13">
        <f t="shared" si="3"/>
        <v>51.32656</v>
      </c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ht="12.75" customHeight="1">
      <c r="A100" s="36" t="s">
        <v>56</v>
      </c>
      <c r="B100" s="45" t="s">
        <v>74</v>
      </c>
      <c r="C100" s="7"/>
      <c r="D100" s="7"/>
      <c r="E100" s="7"/>
      <c r="F100" s="7"/>
      <c r="G100" s="8"/>
      <c r="H100" s="38">
        <v>0.0</v>
      </c>
      <c r="I100" s="13">
        <f t="shared" si="3"/>
        <v>0</v>
      </c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ht="12.75" customHeight="1">
      <c r="A101" s="19" t="s">
        <v>122</v>
      </c>
      <c r="B101" s="7"/>
      <c r="C101" s="7"/>
      <c r="D101" s="7"/>
      <c r="E101" s="7"/>
      <c r="F101" s="7"/>
      <c r="G101" s="8"/>
      <c r="H101" s="41" t="s">
        <v>67</v>
      </c>
      <c r="I101" s="14">
        <f>(SUM(I96:I100))</f>
        <v>205.30624</v>
      </c>
      <c r="J101" s="2"/>
      <c r="K101" s="2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ht="12.75" customHeight="1">
      <c r="A102" s="47"/>
      <c r="B102" s="48"/>
      <c r="C102" s="48"/>
      <c r="D102" s="48"/>
      <c r="E102" s="48"/>
      <c r="F102" s="48"/>
      <c r="G102" s="48"/>
      <c r="H102" s="48"/>
      <c r="I102" s="48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ht="12.75" customHeight="1">
      <c r="A103" s="19" t="s">
        <v>123</v>
      </c>
      <c r="B103" s="7"/>
      <c r="C103" s="7"/>
      <c r="D103" s="7"/>
      <c r="E103" s="7"/>
      <c r="F103" s="7"/>
      <c r="G103" s="7"/>
      <c r="H103" s="7"/>
      <c r="I103" s="8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ht="12.75" customHeight="1">
      <c r="A104" s="36">
        <v>6.0</v>
      </c>
      <c r="B104" s="19" t="s">
        <v>124</v>
      </c>
      <c r="C104" s="7"/>
      <c r="D104" s="7"/>
      <c r="E104" s="7"/>
      <c r="F104" s="7"/>
      <c r="G104" s="8"/>
      <c r="H104" s="36" t="s">
        <v>35</v>
      </c>
      <c r="I104" s="36" t="s">
        <v>36</v>
      </c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ht="12.75" customHeight="1">
      <c r="A105" s="36" t="s">
        <v>37</v>
      </c>
      <c r="B105" s="32" t="s">
        <v>125</v>
      </c>
      <c r="C105" s="7"/>
      <c r="D105" s="7"/>
      <c r="E105" s="7"/>
      <c r="F105" s="7"/>
      <c r="G105" s="8"/>
      <c r="H105" s="55">
        <v>0.06</v>
      </c>
      <c r="I105" s="13">
        <f>(I25+I60+I71+I92+I101)*H105</f>
        <v>392.7031967</v>
      </c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ht="12.75" customHeight="1">
      <c r="A106" s="36" t="s">
        <v>39</v>
      </c>
      <c r="B106" s="32" t="s">
        <v>126</v>
      </c>
      <c r="C106" s="7"/>
      <c r="D106" s="7"/>
      <c r="E106" s="7"/>
      <c r="F106" s="7"/>
      <c r="G106" s="8"/>
      <c r="H106" s="55">
        <v>0.0679</v>
      </c>
      <c r="I106" s="13">
        <f>(I25+I60+I71+I92+I101+I105)*H106</f>
        <v>471.0736647</v>
      </c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ht="12.75" customHeight="1">
      <c r="A107" s="36" t="s">
        <v>41</v>
      </c>
      <c r="B107" s="56" t="s">
        <v>127</v>
      </c>
      <c r="C107" s="7"/>
      <c r="D107" s="7"/>
      <c r="E107" s="7"/>
      <c r="F107" s="7"/>
      <c r="G107" s="8"/>
      <c r="H107" s="55">
        <f>H108+H109+H110</f>
        <v>0.0865</v>
      </c>
      <c r="I107" s="57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ht="12.75" customHeight="1">
      <c r="A108" s="36" t="s">
        <v>128</v>
      </c>
      <c r="B108" s="32" t="s">
        <v>129</v>
      </c>
      <c r="C108" s="7"/>
      <c r="D108" s="7"/>
      <c r="E108" s="7"/>
      <c r="F108" s="7"/>
      <c r="G108" s="8"/>
      <c r="H108" s="55">
        <v>0.0065</v>
      </c>
      <c r="I108" s="13">
        <f>(I121+I105+I106)/(1-H107)*H108</f>
        <v>52.71745584</v>
      </c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ht="12.75" customHeight="1">
      <c r="A109" s="36" t="s">
        <v>130</v>
      </c>
      <c r="B109" s="32" t="s">
        <v>131</v>
      </c>
      <c r="C109" s="7"/>
      <c r="D109" s="7"/>
      <c r="E109" s="7"/>
      <c r="F109" s="7"/>
      <c r="G109" s="8"/>
      <c r="H109" s="55">
        <v>0.03</v>
      </c>
      <c r="I109" s="13">
        <f>(I121+I105+I106)/(1-H107)*H109</f>
        <v>243.3113347</v>
      </c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ht="12.75" customHeight="1">
      <c r="A110" s="36" t="s">
        <v>132</v>
      </c>
      <c r="B110" s="32" t="s">
        <v>133</v>
      </c>
      <c r="C110" s="7"/>
      <c r="D110" s="7"/>
      <c r="E110" s="7"/>
      <c r="F110" s="7"/>
      <c r="G110" s="8"/>
      <c r="H110" s="55">
        <v>0.05</v>
      </c>
      <c r="I110" s="13">
        <f>(I121+I105+I106)/(1-H107)*H110</f>
        <v>405.5188911</v>
      </c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ht="12.75" customHeight="1">
      <c r="A111" s="19" t="s">
        <v>134</v>
      </c>
      <c r="B111" s="7"/>
      <c r="C111" s="7"/>
      <c r="D111" s="7"/>
      <c r="E111" s="7"/>
      <c r="F111" s="7"/>
      <c r="G111" s="8"/>
      <c r="H111" s="55">
        <f>H105+H106+H107</f>
        <v>0.2144</v>
      </c>
      <c r="I111" s="14">
        <f>(SUM(I105:I110))</f>
        <v>1565.324543</v>
      </c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ht="12.75" customHeight="1">
      <c r="A112" s="27"/>
      <c r="B112" s="28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ht="12.75" customHeight="1">
      <c r="A113" s="27"/>
      <c r="B113" s="27"/>
      <c r="C113" s="27"/>
      <c r="D113" s="27"/>
      <c r="E113" s="27"/>
      <c r="F113" s="27"/>
      <c r="G113" s="27"/>
      <c r="H113" s="27"/>
      <c r="I113" s="3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ht="12.75" customHeight="1">
      <c r="A114" s="19" t="s">
        <v>135</v>
      </c>
      <c r="B114" s="7"/>
      <c r="C114" s="7"/>
      <c r="D114" s="7"/>
      <c r="E114" s="7"/>
      <c r="F114" s="7"/>
      <c r="G114" s="7"/>
      <c r="H114" s="7"/>
      <c r="I114" s="8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ht="12.75" customHeight="1">
      <c r="A115" s="19" t="s">
        <v>172</v>
      </c>
      <c r="B115" s="7"/>
      <c r="C115" s="7"/>
      <c r="D115" s="7"/>
      <c r="E115" s="7"/>
      <c r="F115" s="7"/>
      <c r="G115" s="7"/>
      <c r="H115" s="8"/>
      <c r="I115" s="36" t="s">
        <v>36</v>
      </c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ht="12.75" customHeight="1">
      <c r="A116" s="31" t="s">
        <v>37</v>
      </c>
      <c r="B116" s="32" t="str">
        <f>A17</f>
        <v>MÓDULO 1 - COMPOSIÇÃO DA REMUNERAÇÃO</v>
      </c>
      <c r="C116" s="7"/>
      <c r="D116" s="7"/>
      <c r="E116" s="7"/>
      <c r="F116" s="7"/>
      <c r="G116" s="7"/>
      <c r="H116" s="8"/>
      <c r="I116" s="13">
        <f>I25</f>
        <v>2566.328</v>
      </c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ht="12.75" customHeight="1">
      <c r="A117" s="31" t="s">
        <v>39</v>
      </c>
      <c r="B117" s="32" t="str">
        <f>A27</f>
        <v>MÓDULO 2 – ENCARGOS E BENEFÍCIOS ANUAIS, MENSAIS E DIÁRIOS</v>
      </c>
      <c r="C117" s="7"/>
      <c r="D117" s="7"/>
      <c r="E117" s="7"/>
      <c r="F117" s="7"/>
      <c r="G117" s="7"/>
      <c r="H117" s="8"/>
      <c r="I117" s="13">
        <f>I60</f>
        <v>2876.812586</v>
      </c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ht="12.75" customHeight="1">
      <c r="A118" s="31" t="s">
        <v>41</v>
      </c>
      <c r="B118" s="32" t="str">
        <f>A62</f>
        <v>MÓDULO 3 – PROVISÃO PARA RESCISÃO</v>
      </c>
      <c r="C118" s="7"/>
      <c r="D118" s="7"/>
      <c r="E118" s="7"/>
      <c r="F118" s="7"/>
      <c r="G118" s="7"/>
      <c r="H118" s="8"/>
      <c r="I118" s="13">
        <f>I71</f>
        <v>410.8362081</v>
      </c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ht="12.75" customHeight="1">
      <c r="A119" s="31" t="s">
        <v>43</v>
      </c>
      <c r="B119" s="32" t="str">
        <f>A73</f>
        <v>MÓDULO 4 – CUSTO DE REPOSIÇÃO DO PROFISSIONAL AUSENTE</v>
      </c>
      <c r="C119" s="7"/>
      <c r="D119" s="7"/>
      <c r="E119" s="7"/>
      <c r="F119" s="7"/>
      <c r="G119" s="7"/>
      <c r="H119" s="8"/>
      <c r="I119" s="13">
        <f>I92</f>
        <v>485.770245</v>
      </c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ht="12.75" customHeight="1">
      <c r="A120" s="31" t="s">
        <v>56</v>
      </c>
      <c r="B120" s="32" t="str">
        <f>A94</f>
        <v>MÓDULO 5 – INSUMOS DIVERSOS</v>
      </c>
      <c r="C120" s="7"/>
      <c r="D120" s="7"/>
      <c r="E120" s="7"/>
      <c r="F120" s="7"/>
      <c r="G120" s="7"/>
      <c r="H120" s="8"/>
      <c r="I120" s="13">
        <f>I101</f>
        <v>205.30624</v>
      </c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ht="12.75" customHeight="1">
      <c r="A121" s="36"/>
      <c r="B121" s="19" t="s">
        <v>137</v>
      </c>
      <c r="C121" s="7"/>
      <c r="D121" s="7"/>
      <c r="E121" s="7"/>
      <c r="F121" s="7"/>
      <c r="G121" s="7"/>
      <c r="H121" s="8"/>
      <c r="I121" s="14">
        <f>(SUM(I116:I120))</f>
        <v>6545.053279</v>
      </c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ht="12.75" customHeight="1">
      <c r="A122" s="31" t="s">
        <v>58</v>
      </c>
      <c r="B122" s="32" t="str">
        <f>A103</f>
        <v>MÓDULO 6 – CUSTOS INDIRETOS, TRIBUTOS E LUCRO</v>
      </c>
      <c r="C122" s="7"/>
      <c r="D122" s="7"/>
      <c r="E122" s="7"/>
      <c r="F122" s="7"/>
      <c r="G122" s="7"/>
      <c r="H122" s="8"/>
      <c r="I122" s="13">
        <f>I111</f>
        <v>1565.324543</v>
      </c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ht="12.75" customHeight="1">
      <c r="A123" s="19" t="s">
        <v>138</v>
      </c>
      <c r="B123" s="7"/>
      <c r="C123" s="7"/>
      <c r="D123" s="7"/>
      <c r="E123" s="7"/>
      <c r="F123" s="7"/>
      <c r="G123" s="7"/>
      <c r="H123" s="8"/>
      <c r="I123" s="14">
        <f>(SUM(I121:I122))</f>
        <v>8110.377822</v>
      </c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ht="12.75" customHeight="1">
      <c r="A124" s="19" t="s">
        <v>139</v>
      </c>
      <c r="B124" s="7"/>
      <c r="C124" s="7"/>
      <c r="D124" s="7"/>
      <c r="E124" s="7"/>
      <c r="F124" s="7"/>
      <c r="G124" s="8"/>
      <c r="H124" s="36">
        <v>2.0</v>
      </c>
      <c r="I124" s="14">
        <f>I123*H124</f>
        <v>16220.75564</v>
      </c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ht="12.75" hidden="1" customHeight="1">
      <c r="A125" s="27"/>
      <c r="B125" s="27" t="s">
        <v>140</v>
      </c>
      <c r="H125" s="5"/>
      <c r="I125" s="5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ht="40.5" hidden="1" customHeight="1">
      <c r="A126" s="58" t="s">
        <v>141</v>
      </c>
      <c r="B126" s="59"/>
      <c r="C126" s="58" t="s">
        <v>142</v>
      </c>
      <c r="D126" s="59"/>
      <c r="E126" s="58" t="s">
        <v>143</v>
      </c>
      <c r="F126" s="59"/>
      <c r="G126" s="60" t="s">
        <v>144</v>
      </c>
      <c r="H126" s="61" t="s">
        <v>145</v>
      </c>
      <c r="I126" s="62" t="s">
        <v>36</v>
      </c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ht="12.75" hidden="1" customHeight="1">
      <c r="A127" s="63" t="s">
        <v>146</v>
      </c>
      <c r="B127" s="54"/>
      <c r="C127" s="64" t="s">
        <v>147</v>
      </c>
      <c r="D127" s="65"/>
      <c r="E127" s="66"/>
      <c r="F127" s="67"/>
      <c r="G127" s="68" t="s">
        <v>147</v>
      </c>
      <c r="H127" s="69"/>
      <c r="I127" s="70">
        <v>0.0</v>
      </c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ht="12.75" hidden="1" customHeight="1">
      <c r="A128" s="21" t="s">
        <v>148</v>
      </c>
      <c r="B128" s="7"/>
      <c r="C128" s="71" t="s">
        <v>147</v>
      </c>
      <c r="D128" s="67"/>
      <c r="E128" s="72"/>
      <c r="F128" s="73"/>
      <c r="G128" s="74" t="s">
        <v>147</v>
      </c>
      <c r="H128" s="75"/>
      <c r="I128" s="76">
        <v>0.0</v>
      </c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ht="12.75" hidden="1" customHeight="1">
      <c r="A129" s="21" t="s">
        <v>149</v>
      </c>
      <c r="B129" s="7"/>
      <c r="C129" s="71" t="s">
        <v>147</v>
      </c>
      <c r="D129" s="67"/>
      <c r="E129" s="72"/>
      <c r="F129" s="73"/>
      <c r="G129" s="74" t="s">
        <v>147</v>
      </c>
      <c r="H129" s="75"/>
      <c r="I129" s="76">
        <v>0.0</v>
      </c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ht="12.75" hidden="1" customHeight="1">
      <c r="A130" s="21" t="s">
        <v>150</v>
      </c>
      <c r="B130" s="7"/>
      <c r="C130" s="71" t="s">
        <v>147</v>
      </c>
      <c r="D130" s="67"/>
      <c r="E130" s="72"/>
      <c r="F130" s="73"/>
      <c r="G130" s="74" t="s">
        <v>147</v>
      </c>
      <c r="H130" s="75"/>
      <c r="I130" s="76">
        <v>0.0</v>
      </c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ht="12.75" hidden="1" customHeight="1">
      <c r="A131" s="52"/>
      <c r="B131" s="7"/>
      <c r="C131" s="72"/>
      <c r="D131" s="73"/>
      <c r="E131" s="72"/>
      <c r="F131" s="73"/>
      <c r="G131" s="77"/>
      <c r="H131" s="78"/>
      <c r="I131" s="76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ht="12.75" hidden="1" customHeight="1">
      <c r="A132" s="79"/>
      <c r="B132" s="80"/>
      <c r="C132" s="81"/>
      <c r="D132" s="82"/>
      <c r="E132" s="81"/>
      <c r="F132" s="82"/>
      <c r="G132" s="83"/>
      <c r="H132" s="84"/>
      <c r="I132" s="85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ht="12.75" hidden="1" customHeight="1">
      <c r="A133" s="86" t="s">
        <v>151</v>
      </c>
      <c r="B133" s="87"/>
      <c r="C133" s="87"/>
      <c r="D133" s="87"/>
      <c r="E133" s="87"/>
      <c r="F133" s="87"/>
      <c r="G133" s="87"/>
      <c r="H133" s="88"/>
      <c r="I133" s="89">
        <f>SUM(I131:I132)</f>
        <v>0</v>
      </c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ht="12.75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ht="12.75" hidden="1" customHeight="1">
      <c r="A135" s="27" t="s">
        <v>152</v>
      </c>
      <c r="B135" s="27" t="s">
        <v>153</v>
      </c>
      <c r="H135" s="5"/>
      <c r="I135" s="5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ht="12.75" hidden="1" customHeight="1">
      <c r="A136" s="90" t="s">
        <v>154</v>
      </c>
      <c r="B136" s="91"/>
      <c r="C136" s="91"/>
      <c r="D136" s="91"/>
      <c r="E136" s="91"/>
      <c r="F136" s="91"/>
      <c r="G136" s="91"/>
      <c r="H136" s="91"/>
      <c r="I136" s="5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ht="12.75" hidden="1" customHeight="1">
      <c r="A137" s="92"/>
      <c r="B137" s="93" t="s">
        <v>155</v>
      </c>
      <c r="C137" s="91"/>
      <c r="D137" s="91"/>
      <c r="E137" s="91"/>
      <c r="F137" s="91"/>
      <c r="G137" s="91"/>
      <c r="H137" s="59"/>
      <c r="I137" s="62" t="s">
        <v>36</v>
      </c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ht="12.75" hidden="1" customHeight="1">
      <c r="A138" s="94" t="s">
        <v>37</v>
      </c>
      <c r="B138" s="95" t="s">
        <v>156</v>
      </c>
      <c r="C138" s="96"/>
      <c r="D138" s="96"/>
      <c r="E138" s="96"/>
      <c r="F138" s="96"/>
      <c r="G138" s="96"/>
      <c r="H138" s="97"/>
      <c r="I138" s="98">
        <f>I108</f>
        <v>52.71745584</v>
      </c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ht="12.75" hidden="1" customHeight="1">
      <c r="A139" s="99" t="s">
        <v>39</v>
      </c>
      <c r="B139" s="32" t="s">
        <v>157</v>
      </c>
      <c r="C139" s="7"/>
      <c r="D139" s="7"/>
      <c r="E139" s="7"/>
      <c r="F139" s="7"/>
      <c r="G139" s="7"/>
      <c r="H139" s="8"/>
      <c r="I139" s="100" t="str">
        <f>#REF!</f>
        <v>#REF!</v>
      </c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ht="12.75" hidden="1" customHeight="1">
      <c r="A140" s="99" t="s">
        <v>41</v>
      </c>
      <c r="B140" s="101" t="s">
        <v>158</v>
      </c>
      <c r="C140" s="80"/>
      <c r="D140" s="80"/>
      <c r="E140" s="80"/>
      <c r="F140" s="80"/>
      <c r="G140" s="80"/>
      <c r="H140" s="102"/>
      <c r="I140" s="100">
        <f>I111</f>
        <v>1565.324543</v>
      </c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ht="12.75" hidden="1" customHeight="1">
      <c r="A141" s="103" t="s">
        <v>159</v>
      </c>
      <c r="B141" s="91"/>
      <c r="C141" s="91"/>
      <c r="D141" s="91"/>
      <c r="E141" s="91"/>
      <c r="F141" s="91"/>
      <c r="G141" s="91"/>
      <c r="H141" s="104"/>
      <c r="I141" s="89" t="str">
        <f>SUM(I138:I140)</f>
        <v>#REF!</v>
      </c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ht="12.75" hidden="1" customHeight="1">
      <c r="A142" s="27" t="s">
        <v>160</v>
      </c>
      <c r="B142" s="9" t="s">
        <v>161</v>
      </c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ht="12.75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ht="12.75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ht="12.75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ht="12.75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ht="12.75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ht="12.75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ht="12.75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ht="12.75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ht="12.75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ht="12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ht="12.75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ht="12.75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ht="12.75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ht="12.75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ht="12.75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ht="12.75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ht="12.75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ht="12.75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ht="12.75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ht="12.75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ht="12.75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ht="12.75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ht="12.75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ht="12.75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ht="12.75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ht="12.75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ht="12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ht="12.75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ht="12.75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ht="12.75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ht="12.75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ht="12.75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ht="12.75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ht="12.75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ht="12.75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ht="12.75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ht="12.75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ht="12.75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ht="12.75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ht="12.75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ht="12.75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ht="12.75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ht="12.75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ht="12.75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ht="12.75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ht="12.75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ht="12.75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ht="12.75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ht="12.75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ht="12.75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ht="12.75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ht="12.75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ht="12.75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ht="12.75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ht="12.75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ht="12.75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ht="12.75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ht="12.75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ht="12.75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ht="12.75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ht="12.75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ht="12.75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ht="12.75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ht="12.75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ht="12.75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ht="12.75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ht="12.75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ht="12.75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ht="12.75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ht="12.75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ht="12.75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ht="12.75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ht="12.75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ht="12.75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ht="12.75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ht="12.75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ht="12.75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ht="12.75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ht="12.75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ht="12.75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ht="12.75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ht="12.75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ht="12.75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ht="12.75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ht="12.75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ht="12.75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ht="12.75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ht="12.75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ht="12.75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ht="12.75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ht="12.75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ht="12.75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ht="12.75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ht="12.75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ht="12.75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ht="12.75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ht="12.75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ht="12.75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ht="12.75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ht="12.75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ht="12.75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ht="12.75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ht="12.75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ht="12.75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ht="12.75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ht="12.75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ht="12.75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ht="12.75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ht="12.75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ht="12.75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ht="12.75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ht="12.75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ht="12.75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ht="12.75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ht="12.75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ht="12.75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ht="12.75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ht="12.75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ht="12.75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ht="12.75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ht="12.75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ht="12.75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ht="12.75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ht="12.75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ht="12.75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ht="12.75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ht="12.75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ht="12.75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ht="12.75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ht="12.75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ht="12.75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ht="12.75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ht="12.75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ht="12.75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ht="12.75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ht="12.75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ht="12.75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ht="12.75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ht="12.75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ht="12.75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ht="12.75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ht="12.75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ht="12.75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ht="12.75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ht="12.75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ht="12.75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ht="12.75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ht="12.75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ht="12.75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ht="12.75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ht="12.75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ht="12.75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ht="12.75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ht="12.75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ht="12.75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ht="12.75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ht="12.75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ht="12.75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ht="12.75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ht="12.75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ht="12.75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ht="12.75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ht="12.75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ht="12.75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ht="12.75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ht="12.75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ht="12.75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ht="12.75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ht="12.75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ht="12.75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ht="12.75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ht="12.75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ht="12.75" customHeight="1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ht="12.75" customHeight="1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ht="12.75" customHeight="1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ht="12.75" customHeight="1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ht="12.75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ht="12.75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ht="12.75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ht="12.75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ht="12.75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ht="12.75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ht="12.75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ht="12.75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ht="12.75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ht="12.75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ht="12.75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ht="12.75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ht="12.75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ht="12.75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ht="12.75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ht="12.75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ht="12.75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ht="12.75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ht="12.75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ht="12.75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ht="12.75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ht="12.75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ht="12.75" customHeight="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ht="12.75" customHeight="1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ht="12.75" customHeight="1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ht="12.75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ht="12.75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ht="12.75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ht="12.75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ht="12.75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ht="12.75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ht="12.75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ht="12.75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ht="12.75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ht="12.75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ht="12.75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ht="12.75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ht="12.75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ht="12.75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ht="12.75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ht="12.75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ht="12.75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ht="12.75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ht="12.75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ht="12.75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ht="12.75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ht="12.75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ht="12.75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ht="12.75" customHeight="1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ht="12.75" customHeight="1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ht="12.75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ht="12.75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ht="12.75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ht="12.75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ht="12.75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ht="12.75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ht="12.75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ht="12.75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ht="12.75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ht="12.75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ht="12.75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ht="12.75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ht="12.75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ht="12.75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ht="12.75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ht="12.75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ht="12.75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ht="12.75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ht="12.75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ht="12.75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ht="12.75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ht="12.75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ht="12.75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ht="12.75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ht="12.75" customHeight="1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ht="12.75" customHeight="1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ht="12.75" customHeight="1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ht="12.75" customHeight="1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ht="12.75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ht="12.75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ht="12.75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ht="12.75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ht="12.75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ht="12.75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ht="12.75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ht="12.75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ht="12.75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ht="12.75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ht="12.75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ht="12.75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ht="12.75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ht="12.75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ht="12.75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ht="12.75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ht="12.75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ht="12.75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ht="12.75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ht="12.75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ht="12.75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ht="12.75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ht="12.75" customHeight="1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ht="12.75" customHeight="1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ht="12.75" customHeight="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ht="12.75" customHeight="1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ht="12.75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ht="12.75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ht="12.75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ht="12.75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ht="12.75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ht="12.75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ht="12.75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ht="12.75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ht="12.75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ht="12.75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ht="12.75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ht="12.75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ht="12.75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ht="12.75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ht="12.75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ht="12.75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ht="12.75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ht="12.75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ht="12.75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ht="12.75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ht="12.75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ht="12.75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ht="12.75" customHeight="1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ht="12.75" customHeight="1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ht="12.75" customHeight="1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ht="12.75" customHeight="1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ht="12.75" customHeight="1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ht="12.75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ht="12.75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ht="12.75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ht="12.75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ht="12.75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ht="12.75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ht="12.75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ht="12.75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ht="12.75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ht="12.75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ht="12.75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ht="12.75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ht="12.75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ht="12.75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ht="12.75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ht="12.75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ht="12.75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ht="12.75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ht="12.75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ht="12.75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ht="12.75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ht="12.75" customHeight="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ht="12.75" customHeight="1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ht="12.75" customHeight="1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ht="12.75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ht="12.75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ht="12.75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ht="12.75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ht="12.75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ht="12.75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ht="12.75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ht="12.75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ht="12.75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ht="12.75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ht="12.75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ht="12.75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ht="12.75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ht="12.75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ht="12.75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ht="12.75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ht="12.75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ht="12.75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ht="12.75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ht="12.75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ht="12.75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ht="12.75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ht="12.75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ht="12.75" customHeight="1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ht="12.75" customHeight="1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ht="12.75" customHeight="1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ht="12.75" customHeight="1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ht="12.75" customHeight="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ht="12.75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ht="12.75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ht="12.75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ht="12.75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ht="12.75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ht="12.75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ht="12.75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ht="12.75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ht="12.75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ht="12.75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ht="12.75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ht="12.75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ht="12.75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ht="12.75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ht="12.75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ht="12.75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ht="12.75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ht="12.75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ht="12.75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ht="12.75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ht="12.75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ht="12.75" customHeight="1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ht="12.75" customHeight="1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ht="12.75" customHeight="1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ht="12.75" customHeight="1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ht="12.75" customHeight="1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ht="12.75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ht="12.75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ht="12.75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ht="12.75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ht="12.75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ht="12.75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ht="12.75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ht="12.75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ht="12.75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ht="12.75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ht="12.75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ht="12.75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ht="12.75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ht="12.75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ht="12.75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ht="12.75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ht="12.75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ht="12.75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ht="12.75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ht="12.75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ht="12.75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ht="12.75" customHeight="1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ht="12.75" customHeight="1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ht="12.75" customHeight="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ht="12.75" customHeight="1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ht="12.75" customHeight="1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ht="12.75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ht="12.75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ht="12.75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ht="12.75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ht="12.75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ht="12.75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ht="12.75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ht="12.75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ht="12.75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ht="12.75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ht="12.75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ht="12.75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ht="12.75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ht="12.75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ht="12.75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ht="12.75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ht="12.75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ht="12.75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ht="12.75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ht="12.75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ht="12.75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ht="12.75" customHeight="1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ht="12.75" customHeight="1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ht="12.75" customHeight="1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ht="12.75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ht="12.75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ht="12.75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ht="12.75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ht="12.75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ht="12.75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ht="12.75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ht="12.75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ht="12.75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ht="12.75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ht="12.75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ht="12.75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ht="12.75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ht="12.75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ht="12.75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ht="12.75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ht="12.75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ht="12.75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ht="12.75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ht="12.75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ht="12.75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ht="12.75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ht="12.75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ht="12.75" customHeight="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ht="12.75" customHeight="1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ht="12.75" customHeight="1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ht="12.75" customHeight="1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ht="12.75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ht="12.75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ht="12.75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ht="12.75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ht="12.75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ht="12.75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ht="12.75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ht="12.75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ht="12.75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ht="12.75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ht="12.75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ht="12.75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ht="12.75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ht="12.75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ht="12.75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ht="12.75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ht="12.75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ht="12.75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ht="12.75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ht="12.75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ht="12.75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ht="12.75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ht="12.75" customHeight="1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ht="12.75" customHeight="1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ht="12.75" customHeight="1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ht="12.75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ht="12.75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ht="12.75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ht="12.75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ht="12.75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ht="12.75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ht="12.75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ht="12.75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ht="12.75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ht="12.75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ht="12.75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ht="12.75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ht="12.75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ht="12.75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ht="12.75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ht="12.75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ht="12.75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ht="12.75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ht="12.75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ht="12.75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ht="12.75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ht="12.75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ht="12.75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ht="12.75" customHeight="1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ht="12.75" customHeight="1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ht="12.75" customHeight="1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ht="12.75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ht="12.75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ht="12.75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ht="12.75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ht="12.75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ht="12.75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ht="12.75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ht="12.75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ht="12.75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ht="12.75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ht="12.75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ht="12.75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ht="12.75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ht="12.75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ht="12.75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ht="12.75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ht="12.75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ht="12.75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ht="12.75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ht="12.75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ht="12.75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ht="12.75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ht="12.75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ht="12.75" customHeight="1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ht="12.75" customHeight="1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ht="12.75" customHeight="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ht="12.75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ht="12.75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ht="12.75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ht="12.75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ht="12.75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ht="12.75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ht="12.75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ht="12.75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ht="12.75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ht="12.75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ht="12.75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ht="12.75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ht="12.75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ht="12.75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ht="12.75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ht="12.75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ht="12.75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ht="12.75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ht="12.75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ht="12.75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ht="12.75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ht="12.75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ht="12.75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ht="12.75" customHeight="1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ht="12.75" customHeight="1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ht="12.75" customHeight="1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ht="12.75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ht="12.75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ht="12.75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ht="12.75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ht="12.75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ht="12.75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ht="12.75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ht="12.75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ht="12.75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ht="12.75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ht="12.75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ht="12.75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ht="12.75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ht="12.75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ht="12.75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ht="12.75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ht="12.75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ht="12.75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ht="12.75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ht="12.75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ht="12.75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ht="12.75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ht="12.75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ht="12.75" customHeight="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ht="12.75" customHeight="1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ht="12.75" customHeight="1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ht="12.75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ht="12.75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ht="12.75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ht="12.75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ht="12.75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ht="12.75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ht="12.75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ht="12.75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ht="12.75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ht="12.75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ht="12.75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ht="12.75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ht="12.75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ht="12.75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ht="12.75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ht="12.75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ht="12.75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ht="12.75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ht="12.75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ht="12.75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ht="12.75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ht="12.75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ht="12.75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ht="12.75" customHeight="1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ht="12.75" customHeight="1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ht="12.75" customHeight="1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ht="12.75" customHeight="1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ht="12.75" customHeight="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ht="12.75" customHeight="1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ht="12.75" customHeight="1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ht="12.75" customHeight="1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ht="12.75" customHeight="1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ht="12.75" customHeight="1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ht="12.75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ht="12.75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ht="12.75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ht="12.75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ht="12.75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ht="12.75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ht="12.75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ht="12.75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ht="12.75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ht="12.75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ht="12.75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ht="12.75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ht="12.75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ht="12.75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ht="12.75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ht="12.75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ht="12.75" customHeight="1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ht="12.75" customHeight="1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ht="12.75" customHeight="1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ht="12.75" customHeight="1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ht="12.75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ht="12.75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ht="12.75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ht="12.75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ht="12.75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ht="12.75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ht="12.75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ht="12.75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ht="12.75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ht="12.75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ht="12.75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ht="12.75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ht="12.75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ht="12.75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ht="12.75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ht="12.75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ht="12.75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ht="12.75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ht="12.75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ht="12.75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ht="12.75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ht="12.75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ht="12.75" customHeight="1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ht="12.75" customHeight="1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ht="12.75" customHeight="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ht="12.75" customHeight="1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ht="12.75" customHeight="1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ht="12.75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ht="12.75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ht="12.75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ht="12.75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ht="12.75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ht="12.75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ht="12.75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ht="12.75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ht="12.75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ht="12.75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ht="12.75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ht="12.75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ht="12.75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ht="12.75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ht="12.75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ht="12.75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ht="12.75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ht="12.75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ht="12.75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ht="12.75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ht="12.75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ht="12.75" customHeight="1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ht="12.75" customHeight="1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ht="12.75" customHeight="1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ht="12.75" customHeight="1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ht="12.75" customHeight="1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ht="12.75" customHeight="1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ht="12.75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ht="12.75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ht="12.75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ht="12.75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ht="12.75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ht="12.75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ht="12.75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ht="12.75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ht="12.75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ht="12.75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ht="12.75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ht="12.75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ht="12.75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ht="12.75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ht="12.75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ht="12.75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ht="12.75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ht="12.75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ht="12.75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ht="12.75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ht="12.75" customHeight="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ht="12.75" customHeight="1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ht="12.75" customHeight="1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ht="12.75" customHeight="1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ht="12.75" customHeight="1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ht="12.75" customHeight="1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ht="12.75" customHeight="1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ht="12.75" customHeight="1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ht="12.75" customHeight="1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ht="12.75" customHeight="1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ht="12.75" customHeight="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ht="12.75" customHeight="1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ht="12.75" customHeight="1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ht="12.75" customHeight="1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ht="12.75" customHeight="1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ht="12.75" customHeight="1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ht="12.75" customHeight="1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ht="12.75" customHeight="1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ht="12.75" customHeight="1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ht="12.75" customHeight="1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ht="12.75" customHeight="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ht="12.75" customHeight="1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ht="12.75" customHeight="1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ht="12.75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ht="12.75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ht="12.75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ht="12.75" customHeight="1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ht="12.75" customHeight="1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ht="12.75" customHeight="1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ht="12.75" customHeight="1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ht="12.75" customHeight="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ht="12.75" customHeight="1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ht="12.75" customHeight="1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ht="12.75" customHeight="1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ht="12.75" customHeight="1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ht="12.75" customHeight="1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ht="12.75" customHeight="1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ht="12.75" customHeight="1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ht="12.75" customHeight="1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ht="12.75" customHeight="1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ht="12.75" customHeight="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ht="12.75" customHeight="1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ht="12.75" customHeight="1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ht="12.75" customHeight="1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ht="12.75" customHeight="1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ht="12.75" customHeight="1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ht="12.75" customHeight="1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ht="12.75" customHeight="1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ht="12.75" customHeight="1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ht="12.75" customHeight="1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ht="12.75" customHeight="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ht="12.75" customHeight="1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ht="12.75" customHeight="1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ht="12.75" customHeight="1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ht="12.75" customHeight="1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ht="12.75" customHeight="1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ht="12.75" customHeight="1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ht="12.75" customHeight="1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ht="12.75" customHeight="1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ht="12.75" customHeight="1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ht="12.75" customHeight="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ht="12.75" customHeight="1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ht="12.75" customHeight="1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ht="12.75" customHeight="1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ht="12.75" customHeight="1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ht="12.75" customHeight="1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ht="12.75" customHeight="1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ht="12.75" customHeight="1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ht="12.75" customHeight="1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ht="12.75" customHeight="1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ht="12.75" customHeight="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ht="12.75" customHeight="1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ht="12.75" customHeight="1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ht="12.75" customHeight="1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ht="12.75" customHeight="1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ht="12.75" customHeight="1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ht="12.75" customHeight="1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ht="12.75" customHeight="1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ht="12.75" customHeight="1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ht="12.75" customHeight="1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ht="12.75" customHeight="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ht="12.75" customHeight="1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ht="12.75" customHeight="1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ht="12.75" customHeight="1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ht="12.75" customHeight="1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ht="12.75" customHeight="1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ht="12.75" customHeight="1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ht="12.75" customHeight="1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ht="12.75" customHeight="1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ht="12.75" customHeight="1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ht="12.75" customHeight="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ht="12.75" customHeight="1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ht="12.75" customHeight="1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ht="12.75" customHeight="1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ht="12.75" customHeight="1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ht="12.75" customHeight="1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ht="12.75" customHeight="1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ht="12.75" customHeight="1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ht="12.75" customHeight="1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ht="12.75" customHeight="1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ht="12.75" customHeight="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ht="12.75" customHeight="1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ht="12.75" customHeight="1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ht="12.75" customHeight="1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ht="12.75" customHeight="1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ht="12.75" customHeight="1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ht="12.75" customHeight="1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ht="12.75" customHeight="1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ht="12.75" customHeight="1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ht="12.75" customHeight="1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ht="12.75" customHeight="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ht="12.75" customHeight="1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ht="12.75" customHeight="1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ht="12.75" customHeight="1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ht="12.75" customHeight="1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ht="12.75" customHeight="1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ht="12.75" customHeight="1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ht="12.75" customHeight="1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ht="12.75" customHeight="1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ht="12.75" customHeight="1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ht="12.75" customHeight="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ht="12.75" customHeight="1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ht="12.75" customHeight="1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ht="12.75" customHeight="1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ht="12.75" customHeight="1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ht="12.75" customHeight="1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ht="12.75" customHeight="1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ht="12.75" customHeight="1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ht="12.75" customHeight="1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ht="12.75" customHeight="1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ht="12.75" customHeight="1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ht="12.75" customHeight="1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ht="12.75" customHeight="1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ht="12.75" customHeight="1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ht="12.75" customHeight="1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ht="12.75" customHeight="1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ht="12.75" customHeight="1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ht="12.75" customHeight="1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ht="12.75" customHeight="1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ht="12.75" customHeight="1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mergeCells count="154">
    <mergeCell ref="A7:B7"/>
    <mergeCell ref="A8:B8"/>
    <mergeCell ref="C8:D8"/>
    <mergeCell ref="A1:I1"/>
    <mergeCell ref="A2:I2"/>
    <mergeCell ref="A3:I3"/>
    <mergeCell ref="A5:I5"/>
    <mergeCell ref="A6:I6"/>
    <mergeCell ref="C7:D7"/>
    <mergeCell ref="E7:I7"/>
    <mergeCell ref="E8:I8"/>
    <mergeCell ref="A10:I10"/>
    <mergeCell ref="B11:H11"/>
    <mergeCell ref="B12:H12"/>
    <mergeCell ref="B13:H13"/>
    <mergeCell ref="B14:H14"/>
    <mergeCell ref="B15:H15"/>
    <mergeCell ref="A16:I16"/>
    <mergeCell ref="A17:I17"/>
    <mergeCell ref="B18:G18"/>
    <mergeCell ref="B19:G19"/>
    <mergeCell ref="B20:G20"/>
    <mergeCell ref="B21:G21"/>
    <mergeCell ref="B22:G22"/>
    <mergeCell ref="B23:G23"/>
    <mergeCell ref="B24:G24"/>
    <mergeCell ref="A25:H25"/>
    <mergeCell ref="A27:I27"/>
    <mergeCell ref="A28:G28"/>
    <mergeCell ref="B29:G29"/>
    <mergeCell ref="B30:G30"/>
    <mergeCell ref="A31:G31"/>
    <mergeCell ref="A32:I32"/>
    <mergeCell ref="A33:G33"/>
    <mergeCell ref="B34:G34"/>
    <mergeCell ref="B35:G35"/>
    <mergeCell ref="B36:G36"/>
    <mergeCell ref="B37:G37"/>
    <mergeCell ref="B38:G38"/>
    <mergeCell ref="B39:G39"/>
    <mergeCell ref="B40:G40"/>
    <mergeCell ref="B41:G41"/>
    <mergeCell ref="A42:G42"/>
    <mergeCell ref="A43:I43"/>
    <mergeCell ref="A44:G44"/>
    <mergeCell ref="B45:G45"/>
    <mergeCell ref="B46:G46"/>
    <mergeCell ref="B47:G47"/>
    <mergeCell ref="B48:G48"/>
    <mergeCell ref="B49:G49"/>
    <mergeCell ref="B50:G50"/>
    <mergeCell ref="B51:G51"/>
    <mergeCell ref="B52:G52"/>
    <mergeCell ref="A53:H53"/>
    <mergeCell ref="A54:I54"/>
    <mergeCell ref="A55:I55"/>
    <mergeCell ref="A56:H56"/>
    <mergeCell ref="B57:H57"/>
    <mergeCell ref="B58:H58"/>
    <mergeCell ref="B59:H59"/>
    <mergeCell ref="A60:H60"/>
    <mergeCell ref="A61:I61"/>
    <mergeCell ref="A62:I62"/>
    <mergeCell ref="B63:G63"/>
    <mergeCell ref="B64:G64"/>
    <mergeCell ref="B65:G65"/>
    <mergeCell ref="B66:G66"/>
    <mergeCell ref="B67:G67"/>
    <mergeCell ref="B68:G68"/>
    <mergeCell ref="B69:G69"/>
    <mergeCell ref="B70:G70"/>
    <mergeCell ref="A71:G71"/>
    <mergeCell ref="A72:I72"/>
    <mergeCell ref="A73:I73"/>
    <mergeCell ref="A74:G74"/>
    <mergeCell ref="B75:G75"/>
    <mergeCell ref="B76:G76"/>
    <mergeCell ref="B77:G77"/>
    <mergeCell ref="B78:G78"/>
    <mergeCell ref="B79:G79"/>
    <mergeCell ref="B80:G80"/>
    <mergeCell ref="B81:G81"/>
    <mergeCell ref="A82:G82"/>
    <mergeCell ref="A83:I83"/>
    <mergeCell ref="A84:G84"/>
    <mergeCell ref="B85:G85"/>
    <mergeCell ref="A86:G86"/>
    <mergeCell ref="A87:I87"/>
    <mergeCell ref="A88:I88"/>
    <mergeCell ref="A89:H89"/>
    <mergeCell ref="B90:H90"/>
    <mergeCell ref="B91:H91"/>
    <mergeCell ref="A92:H92"/>
    <mergeCell ref="A93:I93"/>
    <mergeCell ref="C130:D130"/>
    <mergeCell ref="E130:F130"/>
    <mergeCell ref="A128:B128"/>
    <mergeCell ref="C128:D128"/>
    <mergeCell ref="E128:F128"/>
    <mergeCell ref="A129:B129"/>
    <mergeCell ref="C129:D129"/>
    <mergeCell ref="E129:F129"/>
    <mergeCell ref="A130:B130"/>
    <mergeCell ref="A94:I94"/>
    <mergeCell ref="B95:G95"/>
    <mergeCell ref="B96:G96"/>
    <mergeCell ref="B97:G97"/>
    <mergeCell ref="B98:G98"/>
    <mergeCell ref="B99:G99"/>
    <mergeCell ref="B100:G100"/>
    <mergeCell ref="A101:G101"/>
    <mergeCell ref="A102:I102"/>
    <mergeCell ref="A103:I103"/>
    <mergeCell ref="B104:G104"/>
    <mergeCell ref="B105:G105"/>
    <mergeCell ref="B106:G106"/>
    <mergeCell ref="B107:G107"/>
    <mergeCell ref="B108:G108"/>
    <mergeCell ref="B109:G109"/>
    <mergeCell ref="B110:G110"/>
    <mergeCell ref="A111:G111"/>
    <mergeCell ref="B112:I112"/>
    <mergeCell ref="A114:I114"/>
    <mergeCell ref="A115:H115"/>
    <mergeCell ref="B116:H116"/>
    <mergeCell ref="B117:H117"/>
    <mergeCell ref="B118:H118"/>
    <mergeCell ref="B119:H119"/>
    <mergeCell ref="B120:H120"/>
    <mergeCell ref="B121:H121"/>
    <mergeCell ref="B122:H122"/>
    <mergeCell ref="C127:D127"/>
    <mergeCell ref="E127:F127"/>
    <mergeCell ref="A123:H123"/>
    <mergeCell ref="A124:G124"/>
    <mergeCell ref="B125:G125"/>
    <mergeCell ref="A126:B126"/>
    <mergeCell ref="C126:D126"/>
    <mergeCell ref="E126:F126"/>
    <mergeCell ref="A127:B127"/>
    <mergeCell ref="B135:G135"/>
    <mergeCell ref="A136:I136"/>
    <mergeCell ref="B137:H137"/>
    <mergeCell ref="B138:H138"/>
    <mergeCell ref="B139:H139"/>
    <mergeCell ref="B140:H140"/>
    <mergeCell ref="A141:H141"/>
    <mergeCell ref="A131:B131"/>
    <mergeCell ref="C131:D131"/>
    <mergeCell ref="E131:F131"/>
    <mergeCell ref="A132:B132"/>
    <mergeCell ref="C132:D132"/>
    <mergeCell ref="E132:F132"/>
    <mergeCell ref="A133:H133"/>
  </mergeCells>
  <printOptions/>
  <pageMargins bottom="0.7875" footer="0.0" header="0.0" left="1.18125" right="0.39375" top="0.78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5.57"/>
    <col customWidth="1" min="2" max="2" width="10.43"/>
    <col customWidth="1" min="3" max="3" width="9.0"/>
    <col customWidth="1" min="4" max="4" width="10.86"/>
    <col customWidth="1" min="5" max="5" width="10.71"/>
    <col customWidth="1" min="6" max="6" width="9.86"/>
    <col customWidth="1" min="7" max="7" width="12.57"/>
    <col customWidth="1" min="8" max="8" width="8.57"/>
    <col customWidth="1" min="9" max="9" width="11.86"/>
    <col customWidth="1" min="10" max="10" width="4.86"/>
    <col customWidth="1" min="11" max="11" width="15.71"/>
    <col customWidth="1" min="12" max="12" width="9.43"/>
    <col customWidth="1" min="13" max="26" width="8.57"/>
  </cols>
  <sheetData>
    <row r="1" ht="12.75" customHeight="1">
      <c r="A1" s="107" t="s">
        <v>173</v>
      </c>
      <c r="B1" s="7"/>
      <c r="C1" s="7"/>
      <c r="D1" s="7"/>
      <c r="E1" s="7"/>
      <c r="F1" s="7"/>
      <c r="G1" s="7"/>
      <c r="H1" s="7"/>
      <c r="I1" s="8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ht="12.75" customHeight="1">
      <c r="A2" s="107"/>
      <c r="B2" s="7"/>
      <c r="C2" s="7"/>
      <c r="D2" s="7"/>
      <c r="E2" s="7"/>
      <c r="F2" s="7"/>
      <c r="G2" s="7"/>
      <c r="H2" s="7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ht="12.75" customHeight="1">
      <c r="A3" s="108" t="s">
        <v>174</v>
      </c>
      <c r="B3" s="7"/>
      <c r="C3" s="7"/>
      <c r="D3" s="7"/>
      <c r="E3" s="7"/>
      <c r="F3" s="7"/>
      <c r="G3" s="7"/>
      <c r="H3" s="7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2.75" customHeight="1">
      <c r="A4" s="108" t="s">
        <v>175</v>
      </c>
      <c r="B4" s="7"/>
      <c r="C4" s="7"/>
      <c r="D4" s="7"/>
      <c r="E4" s="7"/>
      <c r="F4" s="7"/>
      <c r="G4" s="7"/>
      <c r="H4" s="7"/>
      <c r="I4" s="8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A5" s="108" t="s">
        <v>176</v>
      </c>
      <c r="B5" s="7"/>
      <c r="C5" s="7"/>
      <c r="D5" s="7"/>
      <c r="E5" s="7"/>
      <c r="F5" s="7"/>
      <c r="G5" s="7"/>
      <c r="H5" s="7"/>
      <c r="I5" s="8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2.75" customHeight="1">
      <c r="A7" s="19" t="s">
        <v>177</v>
      </c>
      <c r="B7" s="7"/>
      <c r="C7" s="7"/>
      <c r="D7" s="7"/>
      <c r="E7" s="7"/>
      <c r="F7" s="7"/>
      <c r="G7" s="7"/>
      <c r="H7" s="7"/>
      <c r="I7" s="8"/>
      <c r="J7" s="9"/>
      <c r="K7" s="109"/>
      <c r="T7" s="9"/>
      <c r="U7" s="9"/>
      <c r="V7" s="9"/>
      <c r="W7" s="9"/>
      <c r="X7" s="9"/>
      <c r="Y7" s="9"/>
      <c r="Z7" s="9"/>
    </row>
    <row r="8" ht="12.75" customHeight="1">
      <c r="A8" s="31" t="s">
        <v>37</v>
      </c>
      <c r="B8" s="32" t="s">
        <v>178</v>
      </c>
      <c r="C8" s="7"/>
      <c r="D8" s="7"/>
      <c r="E8" s="7"/>
      <c r="F8" s="7"/>
      <c r="G8" s="7"/>
      <c r="H8" s="8"/>
      <c r="I8" s="34"/>
      <c r="J8" s="9"/>
      <c r="K8" s="110"/>
      <c r="L8" s="110"/>
      <c r="N8" s="110"/>
      <c r="R8" s="111"/>
      <c r="T8" s="9"/>
      <c r="U8" s="9"/>
      <c r="V8" s="9"/>
      <c r="W8" s="9"/>
      <c r="X8" s="9"/>
      <c r="Y8" s="9"/>
      <c r="Z8" s="9"/>
    </row>
    <row r="9" ht="12.75" customHeight="1">
      <c r="A9" s="31" t="s">
        <v>39</v>
      </c>
      <c r="B9" s="32" t="s">
        <v>179</v>
      </c>
      <c r="C9" s="7"/>
      <c r="D9" s="7"/>
      <c r="E9" s="7"/>
      <c r="F9" s="7"/>
      <c r="G9" s="7"/>
      <c r="H9" s="8"/>
      <c r="I9" s="31" t="s">
        <v>180</v>
      </c>
      <c r="J9" s="9"/>
      <c r="K9" s="110"/>
      <c r="L9" s="112"/>
      <c r="N9" s="110"/>
      <c r="R9" s="110"/>
      <c r="T9" s="9"/>
      <c r="U9" s="9"/>
      <c r="V9" s="9"/>
      <c r="W9" s="9"/>
      <c r="X9" s="9"/>
      <c r="Y9" s="9"/>
      <c r="Z9" s="9"/>
    </row>
    <row r="10" ht="12.75" customHeight="1">
      <c r="A10" s="31" t="s">
        <v>41</v>
      </c>
      <c r="B10" s="32" t="s">
        <v>181</v>
      </c>
      <c r="C10" s="7"/>
      <c r="D10" s="7"/>
      <c r="E10" s="7"/>
      <c r="F10" s="7"/>
      <c r="G10" s="7"/>
      <c r="H10" s="8"/>
      <c r="I10" s="31">
        <v>2018.0</v>
      </c>
      <c r="J10" s="9"/>
      <c r="K10" s="113"/>
      <c r="T10" s="9"/>
      <c r="U10" s="9"/>
      <c r="V10" s="9"/>
      <c r="W10" s="9"/>
      <c r="X10" s="9"/>
      <c r="Y10" s="9"/>
      <c r="Z10" s="9"/>
    </row>
    <row r="11" ht="12.75" customHeight="1">
      <c r="A11" s="31" t="s">
        <v>43</v>
      </c>
      <c r="B11" s="32" t="s">
        <v>182</v>
      </c>
      <c r="C11" s="7"/>
      <c r="D11" s="7"/>
      <c r="E11" s="7"/>
      <c r="F11" s="7"/>
      <c r="G11" s="7"/>
      <c r="H11" s="8"/>
      <c r="I11" s="31">
        <v>12.0</v>
      </c>
      <c r="J11" s="9"/>
      <c r="K11" s="113"/>
      <c r="T11" s="9"/>
      <c r="U11" s="9"/>
      <c r="V11" s="9"/>
      <c r="W11" s="9"/>
      <c r="X11" s="9"/>
      <c r="Y11" s="9"/>
      <c r="Z11" s="9"/>
    </row>
    <row r="12" ht="12.75" customHeight="1">
      <c r="A12" s="27"/>
      <c r="B12" s="28"/>
      <c r="C12" s="28"/>
      <c r="D12" s="28"/>
      <c r="E12" s="28"/>
      <c r="F12" s="28"/>
      <c r="G12" s="28"/>
      <c r="H12" s="27"/>
      <c r="I12" s="27"/>
      <c r="J12" s="9"/>
      <c r="K12" s="113"/>
      <c r="T12" s="9"/>
      <c r="U12" s="9"/>
      <c r="V12" s="9"/>
      <c r="W12" s="9"/>
      <c r="X12" s="9"/>
      <c r="Y12" s="9"/>
      <c r="Z12" s="9"/>
    </row>
    <row r="13" ht="12.75" customHeight="1">
      <c r="A13" s="19" t="s">
        <v>18</v>
      </c>
      <c r="B13" s="7"/>
      <c r="C13" s="7"/>
      <c r="D13" s="7"/>
      <c r="E13" s="7"/>
      <c r="F13" s="7"/>
      <c r="G13" s="7"/>
      <c r="H13" s="7"/>
      <c r="I13" s="8"/>
      <c r="J13" s="9"/>
      <c r="K13" s="109"/>
      <c r="T13" s="9"/>
      <c r="U13" s="9"/>
      <c r="V13" s="9"/>
      <c r="W13" s="9"/>
      <c r="X13" s="9"/>
      <c r="Y13" s="9"/>
      <c r="Z13" s="9"/>
    </row>
    <row r="14" ht="12.75" customHeight="1">
      <c r="A14" s="21" t="s">
        <v>19</v>
      </c>
      <c r="B14" s="8"/>
      <c r="C14" s="21" t="s">
        <v>20</v>
      </c>
      <c r="D14" s="8"/>
      <c r="E14" s="21" t="s">
        <v>183</v>
      </c>
      <c r="F14" s="7"/>
      <c r="G14" s="7"/>
      <c r="H14" s="7"/>
      <c r="I14" s="8"/>
      <c r="J14" s="9"/>
      <c r="K14" s="110"/>
      <c r="L14" s="114"/>
      <c r="R14" s="110"/>
      <c r="T14" s="9"/>
      <c r="U14" s="9"/>
      <c r="V14" s="9"/>
      <c r="W14" s="9"/>
      <c r="X14" s="9"/>
      <c r="Y14" s="9"/>
      <c r="Z14" s="9"/>
    </row>
    <row r="15" ht="12.75" customHeight="1">
      <c r="A15" s="21" t="s">
        <v>22</v>
      </c>
      <c r="B15" s="8"/>
      <c r="C15" s="21" t="s">
        <v>184</v>
      </c>
      <c r="D15" s="8"/>
      <c r="E15" s="21">
        <v>1.0</v>
      </c>
      <c r="F15" s="7"/>
      <c r="G15" s="7"/>
      <c r="H15" s="7"/>
      <c r="I15" s="8"/>
      <c r="J15" s="9"/>
      <c r="K15" s="113"/>
      <c r="L15" s="115"/>
      <c r="R15" s="116"/>
      <c r="T15" s="9"/>
      <c r="U15" s="9"/>
      <c r="V15" s="9"/>
      <c r="W15" s="9"/>
      <c r="X15" s="9"/>
      <c r="Y15" s="9"/>
      <c r="Z15" s="9"/>
    </row>
    <row r="16" ht="12.75" customHeight="1">
      <c r="A16" s="27"/>
      <c r="B16" s="28"/>
      <c r="C16" s="28"/>
      <c r="D16" s="28"/>
      <c r="E16" s="28"/>
      <c r="F16" s="28"/>
      <c r="G16" s="28"/>
      <c r="H16" s="27"/>
      <c r="I16" s="27"/>
      <c r="J16" s="9"/>
      <c r="K16" s="110"/>
      <c r="L16" s="114"/>
      <c r="R16" s="112"/>
      <c r="T16" s="9"/>
      <c r="U16" s="9"/>
      <c r="V16" s="9"/>
      <c r="W16" s="9"/>
      <c r="X16" s="9"/>
      <c r="Y16" s="9"/>
      <c r="Z16" s="9"/>
    </row>
    <row r="17" ht="12.75" customHeight="1">
      <c r="A17" s="19" t="s">
        <v>25</v>
      </c>
      <c r="B17" s="7"/>
      <c r="C17" s="7"/>
      <c r="D17" s="7"/>
      <c r="E17" s="7"/>
      <c r="F17" s="7"/>
      <c r="G17" s="7"/>
      <c r="H17" s="7"/>
      <c r="I17" s="8"/>
      <c r="J17" s="9"/>
      <c r="K17" s="113"/>
      <c r="L17" s="115"/>
      <c r="R17" s="117"/>
      <c r="T17" s="9"/>
      <c r="U17" s="9"/>
      <c r="V17" s="9"/>
      <c r="W17" s="9"/>
      <c r="X17" s="9"/>
      <c r="Y17" s="9"/>
      <c r="Z17" s="9"/>
    </row>
    <row r="18" ht="12.75" customHeight="1">
      <c r="A18" s="31">
        <v>1.0</v>
      </c>
      <c r="B18" s="32" t="s">
        <v>26</v>
      </c>
      <c r="C18" s="7"/>
      <c r="D18" s="7"/>
      <c r="E18" s="7"/>
      <c r="F18" s="7"/>
      <c r="G18" s="7"/>
      <c r="H18" s="8"/>
      <c r="I18" s="31" t="s">
        <v>166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ht="12.75" customHeight="1">
      <c r="A19" s="31">
        <v>2.0</v>
      </c>
      <c r="B19" s="32" t="s">
        <v>28</v>
      </c>
      <c r="C19" s="7"/>
      <c r="D19" s="7"/>
      <c r="E19" s="7"/>
      <c r="F19" s="7"/>
      <c r="G19" s="7"/>
      <c r="H19" s="8"/>
      <c r="I19" s="31">
        <v>5173.0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ht="12.75" customHeight="1">
      <c r="A20" s="31">
        <v>3.0</v>
      </c>
      <c r="B20" s="32" t="s">
        <v>29</v>
      </c>
      <c r="C20" s="7"/>
      <c r="D20" s="7"/>
      <c r="E20" s="7"/>
      <c r="F20" s="7"/>
      <c r="G20" s="7"/>
      <c r="H20" s="8"/>
      <c r="I20" s="33">
        <v>1086.53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12.75" customHeight="1">
      <c r="A21" s="31">
        <v>4.0</v>
      </c>
      <c r="B21" s="32" t="s">
        <v>30</v>
      </c>
      <c r="C21" s="7"/>
      <c r="D21" s="7"/>
      <c r="E21" s="7"/>
      <c r="F21" s="7"/>
      <c r="G21" s="7"/>
      <c r="H21" s="8"/>
      <c r="I21" s="31" t="s">
        <v>31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ht="12.75" customHeight="1">
      <c r="A22" s="31">
        <v>5.0</v>
      </c>
      <c r="B22" s="32" t="s">
        <v>32</v>
      </c>
      <c r="C22" s="7"/>
      <c r="D22" s="7"/>
      <c r="E22" s="7"/>
      <c r="F22" s="7"/>
      <c r="G22" s="7"/>
      <c r="H22" s="8"/>
      <c r="I22" s="34">
        <v>43101.0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ht="12.75" customHeight="1">
      <c r="A23" s="35"/>
      <c r="B23" s="7"/>
      <c r="C23" s="7"/>
      <c r="D23" s="7"/>
      <c r="E23" s="7"/>
      <c r="F23" s="7"/>
      <c r="G23" s="7"/>
      <c r="H23" s="7"/>
      <c r="I23" s="7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ht="12.75" customHeight="1">
      <c r="A24" s="19" t="s">
        <v>33</v>
      </c>
      <c r="B24" s="7"/>
      <c r="C24" s="7"/>
      <c r="D24" s="7"/>
      <c r="E24" s="7"/>
      <c r="F24" s="7"/>
      <c r="G24" s="7"/>
      <c r="H24" s="7"/>
      <c r="I24" s="8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ht="12.75" customHeight="1">
      <c r="A25" s="36">
        <v>1.0</v>
      </c>
      <c r="B25" s="19" t="s">
        <v>34</v>
      </c>
      <c r="C25" s="7"/>
      <c r="D25" s="7"/>
      <c r="E25" s="7"/>
      <c r="F25" s="7"/>
      <c r="G25" s="8"/>
      <c r="H25" s="36" t="s">
        <v>35</v>
      </c>
      <c r="I25" s="36" t="s">
        <v>36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ht="12.75" customHeight="1">
      <c r="A26" s="36" t="s">
        <v>37</v>
      </c>
      <c r="B26" s="32" t="s">
        <v>38</v>
      </c>
      <c r="C26" s="7"/>
      <c r="D26" s="7"/>
      <c r="E26" s="7"/>
      <c r="F26" s="7"/>
      <c r="G26" s="8"/>
      <c r="H26" s="37"/>
      <c r="I26" s="13">
        <f>I20</f>
        <v>1086.53</v>
      </c>
      <c r="J26" s="9"/>
      <c r="K26" s="9"/>
      <c r="L26" s="2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ht="12.75" customHeight="1">
      <c r="A27" s="36" t="s">
        <v>39</v>
      </c>
      <c r="B27" s="32" t="s">
        <v>167</v>
      </c>
      <c r="C27" s="7"/>
      <c r="D27" s="7"/>
      <c r="E27" s="7"/>
      <c r="F27" s="7"/>
      <c r="G27" s="8"/>
      <c r="H27" s="38"/>
      <c r="I27" s="13">
        <f>I26*0.3</f>
        <v>325.959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ht="12.75" customHeight="1">
      <c r="A28" s="36" t="s">
        <v>41</v>
      </c>
      <c r="B28" s="32" t="s">
        <v>42</v>
      </c>
      <c r="C28" s="7"/>
      <c r="D28" s="7"/>
      <c r="E28" s="7"/>
      <c r="F28" s="7"/>
      <c r="G28" s="8"/>
      <c r="H28" s="38"/>
      <c r="I28" s="13">
        <v>0.0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ht="12.75" customHeight="1">
      <c r="A29" s="36" t="s">
        <v>43</v>
      </c>
      <c r="B29" s="32" t="s">
        <v>44</v>
      </c>
      <c r="C29" s="7"/>
      <c r="D29" s="7"/>
      <c r="E29" s="7"/>
      <c r="F29" s="7"/>
      <c r="G29" s="8"/>
      <c r="H29" s="38"/>
      <c r="I29" s="13">
        <v>0.0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ht="12.75" customHeight="1">
      <c r="A30" s="19" t="s">
        <v>45</v>
      </c>
      <c r="B30" s="7"/>
      <c r="C30" s="7"/>
      <c r="D30" s="7"/>
      <c r="E30" s="7"/>
      <c r="F30" s="7"/>
      <c r="G30" s="7"/>
      <c r="H30" s="8"/>
      <c r="I30" s="14">
        <f>(SUM(I26:I29))</f>
        <v>1412.489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ht="12.75" customHeight="1">
      <c r="A31" s="5"/>
      <c r="B31" s="5"/>
      <c r="C31" s="5"/>
      <c r="D31" s="5"/>
      <c r="E31" s="5"/>
      <c r="F31" s="5"/>
      <c r="G31" s="5"/>
      <c r="H31" s="5"/>
      <c r="I31" s="39"/>
      <c r="J31" s="9"/>
      <c r="K31" s="9"/>
      <c r="L31" s="2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ht="12.75" customHeight="1">
      <c r="A32" s="19" t="s">
        <v>46</v>
      </c>
      <c r="B32" s="7"/>
      <c r="C32" s="7"/>
      <c r="D32" s="7"/>
      <c r="E32" s="7"/>
      <c r="F32" s="7"/>
      <c r="G32" s="7"/>
      <c r="H32" s="7"/>
      <c r="I32" s="8"/>
      <c r="J32" s="9"/>
      <c r="K32" s="9"/>
      <c r="L32" s="2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ht="12.75" customHeight="1">
      <c r="A33" s="19" t="s">
        <v>47</v>
      </c>
      <c r="B33" s="7"/>
      <c r="C33" s="7"/>
      <c r="D33" s="7"/>
      <c r="E33" s="7"/>
      <c r="F33" s="7"/>
      <c r="G33" s="8"/>
      <c r="H33" s="36" t="s">
        <v>35</v>
      </c>
      <c r="I33" s="36" t="s">
        <v>36</v>
      </c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ht="12.75" customHeight="1">
      <c r="A34" s="36" t="s">
        <v>37</v>
      </c>
      <c r="B34" s="9" t="s">
        <v>170</v>
      </c>
      <c r="G34" s="40"/>
      <c r="H34" s="38">
        <v>0.0833</v>
      </c>
      <c r="I34" s="13">
        <f>$I$30*H34</f>
        <v>117.6603337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ht="12.75" customHeight="1">
      <c r="A35" s="36" t="s">
        <v>39</v>
      </c>
      <c r="B35" s="32" t="s">
        <v>49</v>
      </c>
      <c r="C35" s="7"/>
      <c r="D35" s="7"/>
      <c r="E35" s="7"/>
      <c r="F35" s="7"/>
      <c r="G35" s="8"/>
      <c r="H35" s="38">
        <f>(0.0833+0.0278)</f>
        <v>0.1111</v>
      </c>
      <c r="I35" s="13">
        <f>H35*I30</f>
        <v>156.9275279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ht="12.75" customHeight="1">
      <c r="A36" s="19" t="s">
        <v>50</v>
      </c>
      <c r="B36" s="7"/>
      <c r="C36" s="7"/>
      <c r="D36" s="7"/>
      <c r="E36" s="7"/>
      <c r="F36" s="7"/>
      <c r="G36" s="8"/>
      <c r="H36" s="41">
        <f>TRUNC(SUM(H34:H35),4)</f>
        <v>0.1944</v>
      </c>
      <c r="I36" s="14">
        <f>(SUM(I34:I35))</f>
        <v>274.5878616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ht="12.75" customHeight="1">
      <c r="A37" s="43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ht="12.75" customHeight="1">
      <c r="A38" s="19" t="s">
        <v>185</v>
      </c>
      <c r="B38" s="7"/>
      <c r="C38" s="7"/>
      <c r="D38" s="7"/>
      <c r="E38" s="7"/>
      <c r="F38" s="7"/>
      <c r="G38" s="8"/>
      <c r="H38" s="36" t="s">
        <v>35</v>
      </c>
      <c r="I38" s="36" t="s">
        <v>36</v>
      </c>
      <c r="J38" s="9"/>
      <c r="K38" s="44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ht="12.75" customHeight="1">
      <c r="A39" s="36" t="s">
        <v>37</v>
      </c>
      <c r="B39" s="32" t="s">
        <v>52</v>
      </c>
      <c r="C39" s="7"/>
      <c r="D39" s="7"/>
      <c r="E39" s="7"/>
      <c r="F39" s="7"/>
      <c r="G39" s="8"/>
      <c r="H39" s="38">
        <v>0.2</v>
      </c>
      <c r="I39" s="13">
        <f t="shared" ref="I39:I46" si="1">H39*($I$30+$I$36)</f>
        <v>337.4153723</v>
      </c>
      <c r="J39" s="9"/>
      <c r="K39" s="44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ht="12.75" customHeight="1">
      <c r="A40" s="36" t="s">
        <v>39</v>
      </c>
      <c r="B40" s="32" t="s">
        <v>53</v>
      </c>
      <c r="C40" s="7"/>
      <c r="D40" s="7"/>
      <c r="E40" s="7"/>
      <c r="F40" s="7"/>
      <c r="G40" s="8"/>
      <c r="H40" s="38">
        <v>0.025</v>
      </c>
      <c r="I40" s="13">
        <f t="shared" si="1"/>
        <v>42.17692154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ht="12.75" customHeight="1">
      <c r="A41" s="36" t="s">
        <v>41</v>
      </c>
      <c r="B41" s="32" t="s">
        <v>54</v>
      </c>
      <c r="C41" s="7"/>
      <c r="D41" s="7"/>
      <c r="E41" s="7"/>
      <c r="F41" s="7"/>
      <c r="G41" s="8"/>
      <c r="H41" s="38">
        <v>0.03</v>
      </c>
      <c r="I41" s="13">
        <f t="shared" si="1"/>
        <v>50.61230585</v>
      </c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ht="12.75" customHeight="1">
      <c r="A42" s="36" t="s">
        <v>43</v>
      </c>
      <c r="B42" s="32" t="s">
        <v>55</v>
      </c>
      <c r="C42" s="7"/>
      <c r="D42" s="7"/>
      <c r="E42" s="7"/>
      <c r="F42" s="7"/>
      <c r="G42" s="8"/>
      <c r="H42" s="38">
        <v>0.015</v>
      </c>
      <c r="I42" s="13">
        <f t="shared" si="1"/>
        <v>25.30615292</v>
      </c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ht="12.75" customHeight="1">
      <c r="A43" s="36" t="s">
        <v>56</v>
      </c>
      <c r="B43" s="32" t="s">
        <v>57</v>
      </c>
      <c r="C43" s="7"/>
      <c r="D43" s="7"/>
      <c r="E43" s="7"/>
      <c r="F43" s="7"/>
      <c r="G43" s="8"/>
      <c r="H43" s="38">
        <v>0.01</v>
      </c>
      <c r="I43" s="13">
        <f t="shared" si="1"/>
        <v>16.87076862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ht="12.75" customHeight="1">
      <c r="A44" s="36" t="s">
        <v>58</v>
      </c>
      <c r="B44" s="32" t="s">
        <v>59</v>
      </c>
      <c r="C44" s="7"/>
      <c r="D44" s="7"/>
      <c r="E44" s="7"/>
      <c r="F44" s="7"/>
      <c r="G44" s="8"/>
      <c r="H44" s="38">
        <v>0.006</v>
      </c>
      <c r="I44" s="13">
        <f t="shared" si="1"/>
        <v>10.12246117</v>
      </c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ht="12.75" customHeight="1">
      <c r="A45" s="36" t="s">
        <v>60</v>
      </c>
      <c r="B45" s="32" t="s">
        <v>61</v>
      </c>
      <c r="C45" s="7"/>
      <c r="D45" s="7"/>
      <c r="E45" s="7"/>
      <c r="F45" s="7"/>
      <c r="G45" s="8"/>
      <c r="H45" s="38">
        <v>0.002</v>
      </c>
      <c r="I45" s="13">
        <f t="shared" si="1"/>
        <v>3.374153723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ht="12.75" customHeight="1">
      <c r="A46" s="36" t="s">
        <v>62</v>
      </c>
      <c r="B46" s="32" t="s">
        <v>63</v>
      </c>
      <c r="C46" s="7"/>
      <c r="D46" s="7"/>
      <c r="E46" s="7"/>
      <c r="F46" s="7"/>
      <c r="G46" s="8"/>
      <c r="H46" s="38">
        <v>0.08</v>
      </c>
      <c r="I46" s="13">
        <f t="shared" si="1"/>
        <v>134.9661489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ht="12.75" customHeight="1">
      <c r="A47" s="19" t="s">
        <v>64</v>
      </c>
      <c r="B47" s="7"/>
      <c r="C47" s="7"/>
      <c r="D47" s="7"/>
      <c r="E47" s="7"/>
      <c r="F47" s="7"/>
      <c r="G47" s="8"/>
      <c r="H47" s="41">
        <f>SUM(H39:H46)</f>
        <v>0.368</v>
      </c>
      <c r="I47" s="14">
        <f>(SUM(I39:I46))</f>
        <v>620.8442851</v>
      </c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ht="12.75" customHeight="1">
      <c r="A48" s="19"/>
      <c r="B48" s="7"/>
      <c r="C48" s="7"/>
      <c r="D48" s="7"/>
      <c r="E48" s="7"/>
      <c r="F48" s="7"/>
      <c r="G48" s="7"/>
      <c r="H48" s="7"/>
      <c r="I48" s="7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ht="12.75" customHeight="1">
      <c r="A49" s="19" t="s">
        <v>65</v>
      </c>
      <c r="B49" s="7"/>
      <c r="C49" s="7"/>
      <c r="D49" s="7"/>
      <c r="E49" s="7"/>
      <c r="F49" s="7"/>
      <c r="G49" s="8"/>
      <c r="H49" s="41"/>
      <c r="I49" s="36" t="s">
        <v>36</v>
      </c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ht="12.75" customHeight="1">
      <c r="A50" s="36" t="s">
        <v>37</v>
      </c>
      <c r="B50" s="45" t="s">
        <v>66</v>
      </c>
      <c r="C50" s="7"/>
      <c r="D50" s="7"/>
      <c r="E50" s="7"/>
      <c r="F50" s="7"/>
      <c r="G50" s="8"/>
      <c r="H50" s="31" t="s">
        <v>67</v>
      </c>
      <c r="I50" s="46">
        <f>(3.5*2*22)-(I26*0.06)</f>
        <v>88.8082</v>
      </c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ht="12.75" customHeight="1">
      <c r="A51" s="36" t="s">
        <v>39</v>
      </c>
      <c r="B51" s="45" t="s">
        <v>68</v>
      </c>
      <c r="C51" s="7"/>
      <c r="D51" s="7"/>
      <c r="E51" s="7"/>
      <c r="F51" s="7"/>
      <c r="G51" s="8"/>
      <c r="H51" s="31" t="s">
        <v>67</v>
      </c>
      <c r="I51" s="46">
        <f>16*22*0.9</f>
        <v>316.8</v>
      </c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ht="12.75" customHeight="1">
      <c r="A52" s="36" t="s">
        <v>41</v>
      </c>
      <c r="B52" s="45" t="s">
        <v>69</v>
      </c>
      <c r="C52" s="7"/>
      <c r="D52" s="7"/>
      <c r="E52" s="7"/>
      <c r="F52" s="7"/>
      <c r="G52" s="8"/>
      <c r="H52" s="31" t="s">
        <v>67</v>
      </c>
      <c r="I52" s="46">
        <v>0.0</v>
      </c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ht="12.75" customHeight="1">
      <c r="A53" s="36" t="s">
        <v>43</v>
      </c>
      <c r="B53" s="45" t="s">
        <v>70</v>
      </c>
      <c r="C53" s="7"/>
      <c r="D53" s="7"/>
      <c r="E53" s="7"/>
      <c r="F53" s="7"/>
      <c r="G53" s="8"/>
      <c r="H53" s="31" t="s">
        <v>67</v>
      </c>
      <c r="I53" s="46">
        <f>'Média Insumos'!E10</f>
        <v>7.666666667</v>
      </c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ht="12.75" customHeight="1">
      <c r="A54" s="36" t="s">
        <v>56</v>
      </c>
      <c r="B54" s="45" t="s">
        <v>171</v>
      </c>
      <c r="C54" s="7"/>
      <c r="D54" s="7"/>
      <c r="E54" s="7"/>
      <c r="F54" s="7"/>
      <c r="G54" s="8"/>
      <c r="H54" s="31" t="s">
        <v>67</v>
      </c>
      <c r="I54" s="46">
        <f>'Média Insumos'!E11</f>
        <v>108.01</v>
      </c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ht="12.75" customHeight="1">
      <c r="A55" s="36" t="s">
        <v>58</v>
      </c>
      <c r="B55" s="45" t="s">
        <v>72</v>
      </c>
      <c r="C55" s="7"/>
      <c r="D55" s="7"/>
      <c r="E55" s="7"/>
      <c r="F55" s="7"/>
      <c r="G55" s="8"/>
      <c r="H55" s="31" t="s">
        <v>67</v>
      </c>
      <c r="I55" s="46">
        <v>0.0</v>
      </c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ht="12.75" customHeight="1">
      <c r="A56" s="36" t="s">
        <v>60</v>
      </c>
      <c r="B56" s="45" t="s">
        <v>186</v>
      </c>
      <c r="C56" s="7"/>
      <c r="D56" s="7"/>
      <c r="E56" s="7"/>
      <c r="F56" s="7"/>
      <c r="G56" s="8"/>
      <c r="H56" s="31" t="s">
        <v>67</v>
      </c>
      <c r="I56" s="46">
        <v>0.0</v>
      </c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ht="12.75" customHeight="1">
      <c r="A57" s="36" t="s">
        <v>62</v>
      </c>
      <c r="B57" s="32" t="s">
        <v>74</v>
      </c>
      <c r="C57" s="7"/>
      <c r="D57" s="7"/>
      <c r="E57" s="7"/>
      <c r="F57" s="7"/>
      <c r="G57" s="8"/>
      <c r="H57" s="31" t="s">
        <v>67</v>
      </c>
      <c r="I57" s="46">
        <v>0.0</v>
      </c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ht="12.75" customHeight="1">
      <c r="A58" s="19" t="s">
        <v>75</v>
      </c>
      <c r="B58" s="7"/>
      <c r="C58" s="7"/>
      <c r="D58" s="7"/>
      <c r="E58" s="7"/>
      <c r="F58" s="7"/>
      <c r="G58" s="7"/>
      <c r="H58" s="8"/>
      <c r="I58" s="14">
        <f>(SUM(I50:I57))</f>
        <v>521.2848667</v>
      </c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ht="12.75" customHeight="1">
      <c r="A59" s="19"/>
      <c r="B59" s="7"/>
      <c r="C59" s="7"/>
      <c r="D59" s="7"/>
      <c r="E59" s="7"/>
      <c r="F59" s="7"/>
      <c r="G59" s="7"/>
      <c r="H59" s="7"/>
      <c r="I59" s="7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ht="12.75" customHeight="1">
      <c r="A60" s="19" t="s">
        <v>76</v>
      </c>
      <c r="B60" s="7"/>
      <c r="C60" s="7"/>
      <c r="D60" s="7"/>
      <c r="E60" s="7"/>
      <c r="F60" s="7"/>
      <c r="G60" s="7"/>
      <c r="H60" s="7"/>
      <c r="I60" s="8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ht="12.75" customHeight="1">
      <c r="A61" s="19" t="s">
        <v>77</v>
      </c>
      <c r="B61" s="7"/>
      <c r="C61" s="7"/>
      <c r="D61" s="7"/>
      <c r="E61" s="7"/>
      <c r="F61" s="7"/>
      <c r="G61" s="7"/>
      <c r="H61" s="8"/>
      <c r="I61" s="36" t="s">
        <v>36</v>
      </c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ht="12.75" customHeight="1">
      <c r="A62" s="36" t="s">
        <v>78</v>
      </c>
      <c r="B62" s="32" t="s">
        <v>79</v>
      </c>
      <c r="C62" s="7"/>
      <c r="D62" s="7"/>
      <c r="E62" s="7"/>
      <c r="F62" s="7"/>
      <c r="G62" s="7"/>
      <c r="H62" s="8"/>
      <c r="I62" s="13">
        <f>I36</f>
        <v>274.5878616</v>
      </c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ht="12.75" customHeight="1">
      <c r="A63" s="36" t="s">
        <v>80</v>
      </c>
      <c r="B63" s="32" t="s">
        <v>187</v>
      </c>
      <c r="C63" s="7"/>
      <c r="D63" s="7"/>
      <c r="E63" s="7"/>
      <c r="F63" s="7"/>
      <c r="G63" s="7"/>
      <c r="H63" s="8"/>
      <c r="I63" s="13">
        <f>I47</f>
        <v>620.8442851</v>
      </c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ht="12.75" customHeight="1">
      <c r="A64" s="36" t="s">
        <v>82</v>
      </c>
      <c r="B64" s="32" t="s">
        <v>83</v>
      </c>
      <c r="C64" s="7"/>
      <c r="D64" s="7"/>
      <c r="E64" s="7"/>
      <c r="F64" s="7"/>
      <c r="G64" s="7"/>
      <c r="H64" s="8"/>
      <c r="I64" s="13">
        <f>I58</f>
        <v>521.2848667</v>
      </c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ht="12.75" customHeight="1">
      <c r="A65" s="19" t="s">
        <v>84</v>
      </c>
      <c r="B65" s="7"/>
      <c r="C65" s="7"/>
      <c r="D65" s="7"/>
      <c r="E65" s="7"/>
      <c r="F65" s="7"/>
      <c r="G65" s="7"/>
      <c r="H65" s="8"/>
      <c r="I65" s="14">
        <f>(SUM(I62:I64))</f>
        <v>1416.717013</v>
      </c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ht="12.75" customHeight="1">
      <c r="A66" s="47"/>
      <c r="B66" s="48"/>
      <c r="C66" s="48"/>
      <c r="D66" s="48"/>
      <c r="E66" s="48"/>
      <c r="F66" s="48"/>
      <c r="G66" s="48"/>
      <c r="H66" s="48"/>
      <c r="I66" s="48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ht="12.75" customHeight="1">
      <c r="A67" s="19" t="s">
        <v>85</v>
      </c>
      <c r="B67" s="7"/>
      <c r="C67" s="7"/>
      <c r="D67" s="7"/>
      <c r="E67" s="7"/>
      <c r="F67" s="7"/>
      <c r="G67" s="7"/>
      <c r="H67" s="7"/>
      <c r="I67" s="8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ht="12.75" customHeight="1">
      <c r="A68" s="36">
        <v>3.0</v>
      </c>
      <c r="B68" s="19" t="s">
        <v>86</v>
      </c>
      <c r="C68" s="7"/>
      <c r="D68" s="7"/>
      <c r="E68" s="7"/>
      <c r="F68" s="7"/>
      <c r="G68" s="8"/>
      <c r="H68" s="36" t="s">
        <v>35</v>
      </c>
      <c r="I68" s="36" t="s">
        <v>36</v>
      </c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ht="12.75" customHeight="1">
      <c r="A69" s="36" t="s">
        <v>87</v>
      </c>
      <c r="B69" s="32" t="s">
        <v>88</v>
      </c>
      <c r="C69" s="7"/>
      <c r="D69" s="7"/>
      <c r="E69" s="7"/>
      <c r="F69" s="7"/>
      <c r="G69" s="8"/>
      <c r="H69" s="36"/>
      <c r="I69" s="10">
        <f>I70+I71</f>
        <v>196.6236055</v>
      </c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ht="12.75" customHeight="1">
      <c r="A70" s="36" t="s">
        <v>37</v>
      </c>
      <c r="B70" s="32" t="s">
        <v>89</v>
      </c>
      <c r="C70" s="7"/>
      <c r="D70" s="7"/>
      <c r="E70" s="7"/>
      <c r="F70" s="7"/>
      <c r="G70" s="8"/>
      <c r="H70" s="38"/>
      <c r="I70" s="13">
        <f>(I30+I65-I39-I40-I41-I42-I43-I44-I45)/12*0.7483</f>
        <v>146.1260209</v>
      </c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ht="12.75" customHeight="1">
      <c r="A71" s="36" t="s">
        <v>39</v>
      </c>
      <c r="B71" s="32" t="s">
        <v>90</v>
      </c>
      <c r="C71" s="7"/>
      <c r="D71" s="7"/>
      <c r="E71" s="7"/>
      <c r="F71" s="7"/>
      <c r="G71" s="8"/>
      <c r="H71" s="49"/>
      <c r="I71" s="13">
        <f>I46*0.5*0.7483</f>
        <v>50.49758462</v>
      </c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ht="12.75" customHeight="1">
      <c r="A72" s="36" t="s">
        <v>91</v>
      </c>
      <c r="B72" s="32" t="s">
        <v>92</v>
      </c>
      <c r="C72" s="7"/>
      <c r="D72" s="7"/>
      <c r="E72" s="7"/>
      <c r="F72" s="7"/>
      <c r="G72" s="8"/>
      <c r="H72" s="49"/>
      <c r="I72" s="10">
        <f>I73+I74</f>
        <v>25.20009513</v>
      </c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ht="12.75" customHeight="1">
      <c r="A73" s="36" t="s">
        <v>37</v>
      </c>
      <c r="B73" s="32" t="s">
        <v>93</v>
      </c>
      <c r="C73" s="7"/>
      <c r="D73" s="7"/>
      <c r="E73" s="7"/>
      <c r="F73" s="7"/>
      <c r="G73" s="8"/>
      <c r="H73" s="38"/>
      <c r="I73" s="13">
        <f>(I30+I65)/12*0.0831</f>
        <v>19.59225164</v>
      </c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ht="12.75" customHeight="1">
      <c r="A74" s="36" t="s">
        <v>39</v>
      </c>
      <c r="B74" s="32" t="s">
        <v>94</v>
      </c>
      <c r="C74" s="7"/>
      <c r="D74" s="7"/>
      <c r="E74" s="7"/>
      <c r="F74" s="7"/>
      <c r="G74" s="8"/>
      <c r="H74" s="50"/>
      <c r="I74" s="13">
        <f>I46*0.5*0.0831</f>
        <v>5.607843488</v>
      </c>
      <c r="J74" s="9"/>
      <c r="K74" s="51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ht="12.75" customHeight="1">
      <c r="A75" s="36" t="s">
        <v>95</v>
      </c>
      <c r="B75" s="32" t="s">
        <v>96</v>
      </c>
      <c r="C75" s="7"/>
      <c r="D75" s="7"/>
      <c r="E75" s="7"/>
      <c r="F75" s="7"/>
      <c r="G75" s="8"/>
      <c r="H75" s="49"/>
      <c r="I75" s="10">
        <f>(-I36)*0.0264</f>
        <v>-7.249119546</v>
      </c>
      <c r="J75" s="9"/>
      <c r="K75" s="51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ht="12.75" customHeight="1">
      <c r="A76" s="19" t="s">
        <v>97</v>
      </c>
      <c r="B76" s="7"/>
      <c r="C76" s="7"/>
      <c r="D76" s="7"/>
      <c r="E76" s="7"/>
      <c r="F76" s="7"/>
      <c r="G76" s="8"/>
      <c r="H76" s="41"/>
      <c r="I76" s="14">
        <f>I69+I72+I75</f>
        <v>214.5745811</v>
      </c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ht="12.75" customHeight="1">
      <c r="A77" s="19"/>
      <c r="B77" s="7"/>
      <c r="C77" s="7"/>
      <c r="D77" s="7"/>
      <c r="E77" s="7"/>
      <c r="F77" s="7"/>
      <c r="G77" s="7"/>
      <c r="H77" s="7"/>
      <c r="I77" s="7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ht="12.75" customHeight="1">
      <c r="A78" s="19" t="s">
        <v>98</v>
      </c>
      <c r="B78" s="7"/>
      <c r="C78" s="7"/>
      <c r="D78" s="7"/>
      <c r="E78" s="7"/>
      <c r="F78" s="7"/>
      <c r="G78" s="7"/>
      <c r="H78" s="7"/>
      <c r="I78" s="8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ht="12.75" customHeight="1">
      <c r="A79" s="19" t="s">
        <v>99</v>
      </c>
      <c r="B79" s="7"/>
      <c r="C79" s="7"/>
      <c r="D79" s="7"/>
      <c r="E79" s="7"/>
      <c r="F79" s="7"/>
      <c r="G79" s="8"/>
      <c r="H79" s="36" t="s">
        <v>35</v>
      </c>
      <c r="I79" s="36" t="s">
        <v>36</v>
      </c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ht="12.75" customHeight="1">
      <c r="A80" s="36" t="s">
        <v>37</v>
      </c>
      <c r="B80" s="32" t="s">
        <v>100</v>
      </c>
      <c r="C80" s="7"/>
      <c r="D80" s="7"/>
      <c r="E80" s="7"/>
      <c r="F80" s="7"/>
      <c r="G80" s="8"/>
      <c r="H80" s="38">
        <f>20.7123/12/30</f>
        <v>0.05753416667</v>
      </c>
      <c r="I80" s="13">
        <f>(I30+I65+I76)*H80</f>
        <v>175.12138</v>
      </c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ht="12.75" customHeight="1">
      <c r="A81" s="36" t="s">
        <v>39</v>
      </c>
      <c r="B81" s="32" t="s">
        <v>101</v>
      </c>
      <c r="C81" s="7"/>
      <c r="D81" s="7"/>
      <c r="E81" s="7"/>
      <c r="F81" s="7"/>
      <c r="G81" s="8"/>
      <c r="H81" s="38">
        <f>(3.4521+0.3044+0.0427+0.037+0.02+0.004+0.0014)/12/30</f>
        <v>0.01072666667</v>
      </c>
      <c r="I81" s="13">
        <f>(I30+I65+I76)*H81</f>
        <v>32.64961984</v>
      </c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ht="12.75" customHeight="1">
      <c r="A82" s="36" t="s">
        <v>41</v>
      </c>
      <c r="B82" s="32" t="s">
        <v>102</v>
      </c>
      <c r="C82" s="7"/>
      <c r="D82" s="7"/>
      <c r="E82" s="7"/>
      <c r="F82" s="7"/>
      <c r="G82" s="8"/>
      <c r="H82" s="38">
        <f>0.4436/12/30</f>
        <v>0.001232222222</v>
      </c>
      <c r="I82" s="13">
        <f>(I30+I65+I76)*H82</f>
        <v>3.750614088</v>
      </c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ht="12.75" customHeight="1">
      <c r="A83" s="36" t="s">
        <v>43</v>
      </c>
      <c r="B83" s="9" t="s">
        <v>103</v>
      </c>
      <c r="G83" s="40"/>
      <c r="H83" s="38">
        <f>0.9545/12/30</f>
        <v>0.002651388889</v>
      </c>
      <c r="I83" s="13">
        <f>(I30+I65+I76)*H83</f>
        <v>8.070246048</v>
      </c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ht="12.75" customHeight="1">
      <c r="A84" s="36" t="s">
        <v>56</v>
      </c>
      <c r="B84" s="32" t="s">
        <v>104</v>
      </c>
      <c r="C84" s="7"/>
      <c r="D84" s="7"/>
      <c r="E84" s="7"/>
      <c r="F84" s="7"/>
      <c r="G84" s="8"/>
      <c r="H84" s="38">
        <f>0.3446/12/30</f>
        <v>0.0009572222222</v>
      </c>
      <c r="I84" s="13">
        <f>(I30+I65+I76)*H84</f>
        <v>2.913574425</v>
      </c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ht="12.75" customHeight="1">
      <c r="A85" s="36" t="s">
        <v>58</v>
      </c>
      <c r="B85" s="32" t="s">
        <v>105</v>
      </c>
      <c r="C85" s="7"/>
      <c r="D85" s="7"/>
      <c r="E85" s="7"/>
      <c r="F85" s="7"/>
      <c r="G85" s="8"/>
      <c r="H85" s="38">
        <f>1/12/30</f>
        <v>0.002777777778</v>
      </c>
      <c r="I85" s="13">
        <f>(I30+I65+I76)*H85</f>
        <v>8.454946096</v>
      </c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ht="12.75" customHeight="1">
      <c r="A86" s="36" t="s">
        <v>60</v>
      </c>
      <c r="B86" s="32" t="s">
        <v>74</v>
      </c>
      <c r="C86" s="7"/>
      <c r="D86" s="7"/>
      <c r="E86" s="7"/>
      <c r="F86" s="7"/>
      <c r="G86" s="8"/>
      <c r="H86" s="38">
        <v>0.0</v>
      </c>
      <c r="I86" s="13">
        <f>(I30+I65+I76)*H86</f>
        <v>0</v>
      </c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ht="12.75" customHeight="1">
      <c r="A87" s="19" t="s">
        <v>106</v>
      </c>
      <c r="B87" s="7"/>
      <c r="C87" s="7"/>
      <c r="D87" s="7"/>
      <c r="E87" s="7"/>
      <c r="F87" s="7"/>
      <c r="G87" s="8"/>
      <c r="H87" s="41">
        <f t="shared" ref="H87:I87" si="2">SUM(H80:H86)</f>
        <v>0.07587944444</v>
      </c>
      <c r="I87" s="14">
        <f t="shared" si="2"/>
        <v>230.9603805</v>
      </c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ht="12.75" customHeight="1">
      <c r="A88" s="52"/>
      <c r="B88" s="7"/>
      <c r="C88" s="7"/>
      <c r="D88" s="7"/>
      <c r="E88" s="7"/>
      <c r="F88" s="7"/>
      <c r="G88" s="7"/>
      <c r="H88" s="7"/>
      <c r="I88" s="7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ht="12.75" customHeight="1">
      <c r="A89" s="19" t="s">
        <v>107</v>
      </c>
      <c r="B89" s="7"/>
      <c r="C89" s="7"/>
      <c r="D89" s="7"/>
      <c r="E89" s="7"/>
      <c r="F89" s="7"/>
      <c r="G89" s="8"/>
      <c r="H89" s="36" t="s">
        <v>35</v>
      </c>
      <c r="I89" s="36" t="s">
        <v>36</v>
      </c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ht="12.75" customHeight="1">
      <c r="A90" s="36" t="s">
        <v>37</v>
      </c>
      <c r="B90" s="32" t="s">
        <v>108</v>
      </c>
      <c r="C90" s="7"/>
      <c r="D90" s="7"/>
      <c r="E90" s="7"/>
      <c r="F90" s="7"/>
      <c r="G90" s="8"/>
      <c r="H90" s="38">
        <v>0.0</v>
      </c>
      <c r="I90" s="13">
        <f>$I$30*H90</f>
        <v>0</v>
      </c>
      <c r="J90" s="9"/>
      <c r="K90" s="9"/>
      <c r="L90" s="2"/>
      <c r="M90" s="2"/>
      <c r="N90" s="2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ht="12.75" customHeight="1">
      <c r="A91" s="19" t="s">
        <v>109</v>
      </c>
      <c r="B91" s="7"/>
      <c r="C91" s="7"/>
      <c r="D91" s="7"/>
      <c r="E91" s="7"/>
      <c r="F91" s="7"/>
      <c r="G91" s="8"/>
      <c r="H91" s="41">
        <f>TRUNC(SUM(H90),4)</f>
        <v>0</v>
      </c>
      <c r="I91" s="14">
        <f>(SUM(I90))</f>
        <v>0</v>
      </c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ht="12.75" customHeight="1">
      <c r="A92" s="53"/>
      <c r="B92" s="54"/>
      <c r="C92" s="54"/>
      <c r="D92" s="54"/>
      <c r="E92" s="54"/>
      <c r="F92" s="54"/>
      <c r="G92" s="54"/>
      <c r="H92" s="54"/>
      <c r="I92" s="54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ht="12.75" customHeight="1">
      <c r="A93" s="19" t="s">
        <v>110</v>
      </c>
      <c r="B93" s="7"/>
      <c r="C93" s="7"/>
      <c r="D93" s="7"/>
      <c r="E93" s="7"/>
      <c r="F93" s="7"/>
      <c r="G93" s="7"/>
      <c r="H93" s="7"/>
      <c r="I93" s="8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ht="12.75" customHeight="1">
      <c r="A94" s="19" t="s">
        <v>111</v>
      </c>
      <c r="B94" s="7"/>
      <c r="C94" s="7"/>
      <c r="D94" s="7"/>
      <c r="E94" s="7"/>
      <c r="F94" s="7"/>
      <c r="G94" s="7"/>
      <c r="H94" s="8"/>
      <c r="I94" s="36" t="s">
        <v>36</v>
      </c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ht="12.75" customHeight="1">
      <c r="A95" s="36" t="s">
        <v>112</v>
      </c>
      <c r="B95" s="32" t="s">
        <v>101</v>
      </c>
      <c r="C95" s="7"/>
      <c r="D95" s="7"/>
      <c r="E95" s="7"/>
      <c r="F95" s="7"/>
      <c r="G95" s="7"/>
      <c r="H95" s="8"/>
      <c r="I95" s="13">
        <f>I87</f>
        <v>230.9603805</v>
      </c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ht="12.75" customHeight="1">
      <c r="A96" s="36" t="s">
        <v>113</v>
      </c>
      <c r="B96" s="32" t="s">
        <v>114</v>
      </c>
      <c r="C96" s="7"/>
      <c r="D96" s="7"/>
      <c r="E96" s="7"/>
      <c r="F96" s="7"/>
      <c r="G96" s="7"/>
      <c r="H96" s="8"/>
      <c r="I96" s="13">
        <f>I91</f>
        <v>0</v>
      </c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ht="12.75" customHeight="1">
      <c r="A97" s="19" t="s">
        <v>115</v>
      </c>
      <c r="B97" s="7"/>
      <c r="C97" s="7"/>
      <c r="D97" s="7"/>
      <c r="E97" s="7"/>
      <c r="F97" s="7"/>
      <c r="G97" s="7"/>
      <c r="H97" s="8"/>
      <c r="I97" s="14">
        <f>(SUM(I95:I96))</f>
        <v>230.9603805</v>
      </c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ht="12.75" customHeight="1">
      <c r="A98" s="47"/>
      <c r="B98" s="48"/>
      <c r="C98" s="48"/>
      <c r="D98" s="48"/>
      <c r="E98" s="48"/>
      <c r="F98" s="48"/>
      <c r="G98" s="48"/>
      <c r="H98" s="48"/>
      <c r="I98" s="48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ht="12.75" customHeight="1">
      <c r="A99" s="19" t="s">
        <v>116</v>
      </c>
      <c r="B99" s="7"/>
      <c r="C99" s="7"/>
      <c r="D99" s="7"/>
      <c r="E99" s="7"/>
      <c r="F99" s="7"/>
      <c r="G99" s="7"/>
      <c r="H99" s="7"/>
      <c r="I99" s="8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ht="12.75" customHeight="1">
      <c r="A100" s="36">
        <v>5.0</v>
      </c>
      <c r="B100" s="19" t="s">
        <v>117</v>
      </c>
      <c r="C100" s="7"/>
      <c r="D100" s="7"/>
      <c r="E100" s="7"/>
      <c r="F100" s="7"/>
      <c r="G100" s="8"/>
      <c r="H100" s="36"/>
      <c r="I100" s="36" t="s">
        <v>36</v>
      </c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ht="12.75" customHeight="1">
      <c r="A101" s="36" t="s">
        <v>37</v>
      </c>
      <c r="B101" s="45" t="s">
        <v>118</v>
      </c>
      <c r="C101" s="7"/>
      <c r="D101" s="7"/>
      <c r="E101" s="7"/>
      <c r="F101" s="7"/>
      <c r="G101" s="8"/>
      <c r="H101" s="31" t="s">
        <v>67</v>
      </c>
      <c r="I101" s="13">
        <v>0.0</v>
      </c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ht="12.75" customHeight="1">
      <c r="A102" s="36" t="s">
        <v>39</v>
      </c>
      <c r="B102" s="45" t="s">
        <v>119</v>
      </c>
      <c r="C102" s="7"/>
      <c r="D102" s="7"/>
      <c r="E102" s="7"/>
      <c r="F102" s="7"/>
      <c r="G102" s="8"/>
      <c r="H102" s="31" t="s">
        <v>67</v>
      </c>
      <c r="I102" s="13">
        <v>0.0</v>
      </c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ht="12.75" customHeight="1">
      <c r="A103" s="36" t="s">
        <v>41</v>
      </c>
      <c r="B103" s="45" t="s">
        <v>120</v>
      </c>
      <c r="C103" s="7"/>
      <c r="D103" s="7"/>
      <c r="E103" s="7"/>
      <c r="F103" s="7"/>
      <c r="G103" s="8"/>
      <c r="H103" s="31" t="s">
        <v>67</v>
      </c>
      <c r="I103" s="13">
        <v>0.0</v>
      </c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ht="12.75" customHeight="1">
      <c r="A104" s="36" t="s">
        <v>43</v>
      </c>
      <c r="B104" s="45" t="s">
        <v>121</v>
      </c>
      <c r="C104" s="7"/>
      <c r="D104" s="7"/>
      <c r="E104" s="7"/>
      <c r="F104" s="7"/>
      <c r="G104" s="8"/>
      <c r="H104" s="31" t="s">
        <v>67</v>
      </c>
      <c r="I104" s="13">
        <v>0.0</v>
      </c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ht="12.75" customHeight="1">
      <c r="A105" s="36" t="s">
        <v>56</v>
      </c>
      <c r="B105" s="45" t="s">
        <v>74</v>
      </c>
      <c r="C105" s="7"/>
      <c r="D105" s="7"/>
      <c r="E105" s="7"/>
      <c r="F105" s="7"/>
      <c r="G105" s="8"/>
      <c r="H105" s="31" t="s">
        <v>67</v>
      </c>
      <c r="I105" s="13">
        <v>0.0</v>
      </c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ht="12.75" customHeight="1">
      <c r="A106" s="36" t="s">
        <v>58</v>
      </c>
      <c r="B106" s="45" t="s">
        <v>188</v>
      </c>
      <c r="C106" s="7"/>
      <c r="D106" s="7"/>
      <c r="E106" s="7"/>
      <c r="F106" s="7"/>
      <c r="G106" s="8"/>
      <c r="H106" s="38">
        <v>0.0512</v>
      </c>
      <c r="I106" s="13">
        <f>(I30+I65+I76+I97)*H106</f>
        <v>167.6667379</v>
      </c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ht="12.75" customHeight="1">
      <c r="A107" s="19" t="s">
        <v>122</v>
      </c>
      <c r="B107" s="7"/>
      <c r="C107" s="7"/>
      <c r="D107" s="7"/>
      <c r="E107" s="7"/>
      <c r="F107" s="7"/>
      <c r="G107" s="8"/>
      <c r="H107" s="41" t="s">
        <v>67</v>
      </c>
      <c r="I107" s="14">
        <f>(SUM(I101:I106))</f>
        <v>167.6667379</v>
      </c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ht="12.75" customHeight="1">
      <c r="A108" s="47"/>
      <c r="B108" s="48"/>
      <c r="C108" s="48"/>
      <c r="D108" s="48"/>
      <c r="E108" s="48"/>
      <c r="F108" s="48"/>
      <c r="G108" s="48"/>
      <c r="H108" s="48"/>
      <c r="I108" s="48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ht="12.75" customHeight="1">
      <c r="A109" s="19" t="s">
        <v>123</v>
      </c>
      <c r="B109" s="7"/>
      <c r="C109" s="7"/>
      <c r="D109" s="7"/>
      <c r="E109" s="7"/>
      <c r="F109" s="7"/>
      <c r="G109" s="7"/>
      <c r="H109" s="7"/>
      <c r="I109" s="8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ht="12.75" customHeight="1">
      <c r="A110" s="36">
        <v>6.0</v>
      </c>
      <c r="B110" s="19" t="s">
        <v>124</v>
      </c>
      <c r="C110" s="7"/>
      <c r="D110" s="7"/>
      <c r="E110" s="7"/>
      <c r="F110" s="7"/>
      <c r="G110" s="8"/>
      <c r="H110" s="36" t="s">
        <v>35</v>
      </c>
      <c r="I110" s="36" t="s">
        <v>36</v>
      </c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ht="12.75" customHeight="1">
      <c r="A111" s="36" t="s">
        <v>37</v>
      </c>
      <c r="B111" s="32" t="s">
        <v>125</v>
      </c>
      <c r="C111" s="7"/>
      <c r="D111" s="7"/>
      <c r="E111" s="7"/>
      <c r="F111" s="7"/>
      <c r="G111" s="8"/>
      <c r="H111" s="118">
        <v>0.06</v>
      </c>
      <c r="I111" s="13">
        <f>(I30+I65+I76+I97+I107)*H111</f>
        <v>206.5444628</v>
      </c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ht="12.75" customHeight="1">
      <c r="A112" s="36" t="s">
        <v>39</v>
      </c>
      <c r="B112" s="32" t="s">
        <v>126</v>
      </c>
      <c r="C112" s="7"/>
      <c r="D112" s="7"/>
      <c r="E112" s="7"/>
      <c r="F112" s="7"/>
      <c r="G112" s="8"/>
      <c r="H112" s="55">
        <v>0.0679</v>
      </c>
      <c r="I112" s="13">
        <f>(I30+I65+I76+I97+I107+I111)*H112</f>
        <v>247.7638527</v>
      </c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ht="12.75" customHeight="1">
      <c r="A113" s="36" t="s">
        <v>41</v>
      </c>
      <c r="B113" s="56" t="s">
        <v>127</v>
      </c>
      <c r="C113" s="7"/>
      <c r="D113" s="7"/>
      <c r="E113" s="7"/>
      <c r="F113" s="7"/>
      <c r="G113" s="8"/>
      <c r="H113" s="41">
        <f>H114+H115+H116</f>
        <v>0.0865</v>
      </c>
      <c r="I113" s="57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ht="12.75" customHeight="1">
      <c r="A114" s="36" t="s">
        <v>128</v>
      </c>
      <c r="B114" s="32" t="s">
        <v>129</v>
      </c>
      <c r="C114" s="7"/>
      <c r="D114" s="7"/>
      <c r="E114" s="7"/>
      <c r="F114" s="7"/>
      <c r="G114" s="8"/>
      <c r="H114" s="55">
        <v>0.0065</v>
      </c>
      <c r="I114" s="13">
        <f>(I127+I111+I112)/(1-H113)*H114</f>
        <v>27.72704344</v>
      </c>
      <c r="J114" s="9"/>
      <c r="K114" s="2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ht="12.75" customHeight="1">
      <c r="A115" s="36" t="s">
        <v>130</v>
      </c>
      <c r="B115" s="32" t="s">
        <v>131</v>
      </c>
      <c r="C115" s="7"/>
      <c r="D115" s="7"/>
      <c r="E115" s="7"/>
      <c r="F115" s="7"/>
      <c r="G115" s="8"/>
      <c r="H115" s="119">
        <v>0.03</v>
      </c>
      <c r="I115" s="13">
        <f>(I127+I111+I112)/(1-H113)*H115</f>
        <v>127.9709697</v>
      </c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ht="12.75" customHeight="1">
      <c r="A116" s="36" t="s">
        <v>132</v>
      </c>
      <c r="B116" s="32" t="s">
        <v>133</v>
      </c>
      <c r="C116" s="7"/>
      <c r="D116" s="7"/>
      <c r="E116" s="7"/>
      <c r="F116" s="7"/>
      <c r="G116" s="8"/>
      <c r="H116" s="118">
        <v>0.05</v>
      </c>
      <c r="I116" s="13">
        <f>(I127+I111+I112)/(1-H113)*H116</f>
        <v>213.2849496</v>
      </c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ht="12.75" customHeight="1">
      <c r="A117" s="19" t="s">
        <v>134</v>
      </c>
      <c r="B117" s="7"/>
      <c r="C117" s="7"/>
      <c r="D117" s="7"/>
      <c r="E117" s="7"/>
      <c r="F117" s="7"/>
      <c r="G117" s="8"/>
      <c r="H117" s="55">
        <f>H111+H112+H113</f>
        <v>0.2144</v>
      </c>
      <c r="I117" s="14">
        <f>(SUM(I111:I116))</f>
        <v>823.2912782</v>
      </c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ht="12.75" customHeight="1">
      <c r="A118" s="27"/>
      <c r="B118" s="28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ht="12.75" customHeight="1">
      <c r="A119" s="27"/>
      <c r="B119" s="27"/>
      <c r="C119" s="27"/>
      <c r="D119" s="27"/>
      <c r="E119" s="27"/>
      <c r="F119" s="27"/>
      <c r="G119" s="27"/>
      <c r="H119" s="27"/>
      <c r="I119" s="3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ht="12.75" customHeight="1">
      <c r="A120" s="19" t="s">
        <v>135</v>
      </c>
      <c r="B120" s="7"/>
      <c r="C120" s="7"/>
      <c r="D120" s="7"/>
      <c r="E120" s="7"/>
      <c r="F120" s="7"/>
      <c r="G120" s="7"/>
      <c r="H120" s="7"/>
      <c r="I120" s="8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ht="12.75" customHeight="1">
      <c r="A121" s="19" t="s">
        <v>172</v>
      </c>
      <c r="B121" s="7"/>
      <c r="C121" s="7"/>
      <c r="D121" s="7"/>
      <c r="E121" s="7"/>
      <c r="F121" s="7"/>
      <c r="G121" s="7"/>
      <c r="H121" s="8"/>
      <c r="I121" s="36" t="s">
        <v>36</v>
      </c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ht="12.75" customHeight="1">
      <c r="A122" s="31" t="s">
        <v>37</v>
      </c>
      <c r="B122" s="32" t="str">
        <f>A24</f>
        <v>MÓDULO 1 - COMPOSIÇÃO DA REMUNERAÇÃO</v>
      </c>
      <c r="C122" s="7"/>
      <c r="D122" s="7"/>
      <c r="E122" s="7"/>
      <c r="F122" s="7"/>
      <c r="G122" s="7"/>
      <c r="H122" s="8"/>
      <c r="I122" s="13">
        <f>I30</f>
        <v>1412.489</v>
      </c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ht="12.75" customHeight="1">
      <c r="A123" s="31" t="s">
        <v>39</v>
      </c>
      <c r="B123" s="32" t="str">
        <f>A32</f>
        <v>MÓDULO 2 – ENCARGOS E BENEFÍCIOS ANUAIS, MENSAIS E DIÁRIOS</v>
      </c>
      <c r="C123" s="7"/>
      <c r="D123" s="7"/>
      <c r="E123" s="7"/>
      <c r="F123" s="7"/>
      <c r="G123" s="7"/>
      <c r="H123" s="8"/>
      <c r="I123" s="13">
        <f>I65</f>
        <v>1416.717013</v>
      </c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ht="12.75" customHeight="1">
      <c r="A124" s="31" t="s">
        <v>41</v>
      </c>
      <c r="B124" s="32" t="str">
        <f>A67</f>
        <v>MÓDULO 3 – PROVISÃO PARA RESCISÃO</v>
      </c>
      <c r="C124" s="7"/>
      <c r="D124" s="7"/>
      <c r="E124" s="7"/>
      <c r="F124" s="7"/>
      <c r="G124" s="7"/>
      <c r="H124" s="8"/>
      <c r="I124" s="13">
        <f>I76</f>
        <v>214.5745811</v>
      </c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ht="12.75" customHeight="1">
      <c r="A125" s="31" t="s">
        <v>43</v>
      </c>
      <c r="B125" s="32" t="str">
        <f>A78</f>
        <v>MÓDULO 4 – CUSTO DE REPOSIÇÃO DO PROFISSIONAL AUSENTE</v>
      </c>
      <c r="C125" s="7"/>
      <c r="D125" s="7"/>
      <c r="E125" s="7"/>
      <c r="F125" s="7"/>
      <c r="G125" s="7"/>
      <c r="H125" s="8"/>
      <c r="I125" s="13">
        <f>I97</f>
        <v>230.9603805</v>
      </c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ht="12.75" customHeight="1">
      <c r="A126" s="31" t="s">
        <v>56</v>
      </c>
      <c r="B126" s="32" t="str">
        <f>A99</f>
        <v>MÓDULO 5 – INSUMOS DIVERSOS</v>
      </c>
      <c r="C126" s="7"/>
      <c r="D126" s="7"/>
      <c r="E126" s="7"/>
      <c r="F126" s="7"/>
      <c r="G126" s="7"/>
      <c r="H126" s="8"/>
      <c r="I126" s="13">
        <f>I107</f>
        <v>167.6667379</v>
      </c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ht="12.75" customHeight="1">
      <c r="A127" s="36"/>
      <c r="B127" s="19" t="s">
        <v>137</v>
      </c>
      <c r="C127" s="7"/>
      <c r="D127" s="7"/>
      <c r="E127" s="7"/>
      <c r="F127" s="7"/>
      <c r="G127" s="7"/>
      <c r="H127" s="8"/>
      <c r="I127" s="14">
        <f>(SUM(I122:I126))</f>
        <v>3442.407713</v>
      </c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ht="12.75" customHeight="1">
      <c r="A128" s="31" t="s">
        <v>58</v>
      </c>
      <c r="B128" s="32" t="str">
        <f>A109</f>
        <v>MÓDULO 6 – CUSTOS INDIRETOS, TRIBUTOS E LUCRO</v>
      </c>
      <c r="C128" s="7"/>
      <c r="D128" s="7"/>
      <c r="E128" s="7"/>
      <c r="F128" s="7"/>
      <c r="G128" s="7"/>
      <c r="H128" s="8"/>
      <c r="I128" s="13">
        <f>I117</f>
        <v>823.2912782</v>
      </c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ht="12.75" customHeight="1">
      <c r="A129" s="19" t="s">
        <v>189</v>
      </c>
      <c r="B129" s="7"/>
      <c r="C129" s="7"/>
      <c r="D129" s="7"/>
      <c r="E129" s="7"/>
      <c r="F129" s="7"/>
      <c r="G129" s="7"/>
      <c r="H129" s="8"/>
      <c r="I129" s="14">
        <f>(SUM(I127:I128))</f>
        <v>4265.698991</v>
      </c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ht="12.75" customHeight="1">
      <c r="A130" s="9"/>
      <c r="B130" s="9"/>
      <c r="C130" s="9"/>
      <c r="D130" s="9"/>
      <c r="E130" s="9"/>
      <c r="F130" s="9"/>
      <c r="G130" s="9"/>
      <c r="H130" s="9"/>
      <c r="I130" s="51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ht="12.75" hidden="1" customHeight="1">
      <c r="A131" s="27"/>
      <c r="B131" s="27" t="s">
        <v>140</v>
      </c>
      <c r="H131" s="5"/>
      <c r="I131" s="5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ht="40.5" hidden="1" customHeight="1">
      <c r="A132" s="58" t="s">
        <v>141</v>
      </c>
      <c r="B132" s="59"/>
      <c r="C132" s="58" t="s">
        <v>142</v>
      </c>
      <c r="D132" s="59"/>
      <c r="E132" s="58" t="s">
        <v>143</v>
      </c>
      <c r="F132" s="59"/>
      <c r="G132" s="60" t="s">
        <v>144</v>
      </c>
      <c r="H132" s="61" t="s">
        <v>145</v>
      </c>
      <c r="I132" s="62" t="s">
        <v>36</v>
      </c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ht="12.75" hidden="1" customHeight="1">
      <c r="A133" s="63" t="s">
        <v>146</v>
      </c>
      <c r="B133" s="54"/>
      <c r="C133" s="64" t="s">
        <v>147</v>
      </c>
      <c r="D133" s="65"/>
      <c r="E133" s="66"/>
      <c r="F133" s="67"/>
      <c r="G133" s="68" t="s">
        <v>147</v>
      </c>
      <c r="H133" s="69"/>
      <c r="I133" s="70">
        <v>0.0</v>
      </c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ht="12.75" hidden="1" customHeight="1">
      <c r="A134" s="21" t="s">
        <v>148</v>
      </c>
      <c r="B134" s="7"/>
      <c r="C134" s="71" t="s">
        <v>147</v>
      </c>
      <c r="D134" s="67"/>
      <c r="E134" s="72"/>
      <c r="F134" s="73"/>
      <c r="G134" s="74" t="s">
        <v>147</v>
      </c>
      <c r="H134" s="75"/>
      <c r="I134" s="76">
        <v>0.0</v>
      </c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ht="12.75" hidden="1" customHeight="1">
      <c r="A135" s="21" t="s">
        <v>149</v>
      </c>
      <c r="B135" s="7"/>
      <c r="C135" s="71" t="s">
        <v>147</v>
      </c>
      <c r="D135" s="67"/>
      <c r="E135" s="72"/>
      <c r="F135" s="73"/>
      <c r="G135" s="74" t="s">
        <v>147</v>
      </c>
      <c r="H135" s="75"/>
      <c r="I135" s="76">
        <v>0.0</v>
      </c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ht="12.75" hidden="1" customHeight="1">
      <c r="A136" s="21" t="s">
        <v>150</v>
      </c>
      <c r="B136" s="7"/>
      <c r="C136" s="71" t="s">
        <v>147</v>
      </c>
      <c r="D136" s="67"/>
      <c r="E136" s="72"/>
      <c r="F136" s="73"/>
      <c r="G136" s="74" t="s">
        <v>147</v>
      </c>
      <c r="H136" s="75"/>
      <c r="I136" s="76">
        <v>0.0</v>
      </c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ht="12.75" hidden="1" customHeight="1">
      <c r="A137" s="52"/>
      <c r="B137" s="7"/>
      <c r="C137" s="72"/>
      <c r="D137" s="73"/>
      <c r="E137" s="72"/>
      <c r="F137" s="73"/>
      <c r="G137" s="77"/>
      <c r="H137" s="78"/>
      <c r="I137" s="76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ht="12.75" hidden="1" customHeight="1">
      <c r="A138" s="79"/>
      <c r="B138" s="80"/>
      <c r="C138" s="81"/>
      <c r="D138" s="82"/>
      <c r="E138" s="81"/>
      <c r="F138" s="82"/>
      <c r="G138" s="83"/>
      <c r="H138" s="84"/>
      <c r="I138" s="85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ht="12.75" hidden="1" customHeight="1">
      <c r="A139" s="86" t="s">
        <v>151</v>
      </c>
      <c r="B139" s="87"/>
      <c r="C139" s="87"/>
      <c r="D139" s="87"/>
      <c r="E139" s="87"/>
      <c r="F139" s="87"/>
      <c r="G139" s="87"/>
      <c r="H139" s="88"/>
      <c r="I139" s="89">
        <f>SUM(I137:I138)</f>
        <v>0</v>
      </c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ht="12.75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ht="12.75" hidden="1" customHeight="1">
      <c r="A141" s="27" t="s">
        <v>152</v>
      </c>
      <c r="B141" s="27" t="s">
        <v>153</v>
      </c>
      <c r="H141" s="5"/>
      <c r="I141" s="5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ht="12.75" hidden="1" customHeight="1">
      <c r="A142" s="90" t="s">
        <v>154</v>
      </c>
      <c r="B142" s="91"/>
      <c r="C142" s="91"/>
      <c r="D142" s="91"/>
      <c r="E142" s="91"/>
      <c r="F142" s="91"/>
      <c r="G142" s="91"/>
      <c r="H142" s="91"/>
      <c r="I142" s="5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ht="12.75" hidden="1" customHeight="1">
      <c r="A143" s="92"/>
      <c r="B143" s="93" t="s">
        <v>155</v>
      </c>
      <c r="C143" s="91"/>
      <c r="D143" s="91"/>
      <c r="E143" s="91"/>
      <c r="F143" s="91"/>
      <c r="G143" s="91"/>
      <c r="H143" s="59"/>
      <c r="I143" s="62" t="s">
        <v>36</v>
      </c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ht="12.75" hidden="1" customHeight="1">
      <c r="A144" s="94" t="s">
        <v>37</v>
      </c>
      <c r="B144" s="95" t="s">
        <v>156</v>
      </c>
      <c r="C144" s="96"/>
      <c r="D144" s="96"/>
      <c r="E144" s="96"/>
      <c r="F144" s="96"/>
      <c r="G144" s="96"/>
      <c r="H144" s="97"/>
      <c r="I144" s="98">
        <f>I114</f>
        <v>27.72704344</v>
      </c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ht="12.75" hidden="1" customHeight="1">
      <c r="A145" s="99" t="s">
        <v>39</v>
      </c>
      <c r="B145" s="32" t="s">
        <v>157</v>
      </c>
      <c r="C145" s="7"/>
      <c r="D145" s="7"/>
      <c r="E145" s="7"/>
      <c r="F145" s="7"/>
      <c r="G145" s="7"/>
      <c r="H145" s="8"/>
      <c r="I145" s="100" t="str">
        <f>#REF!</f>
        <v>#REF!</v>
      </c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ht="12.75" hidden="1" customHeight="1">
      <c r="A146" s="99" t="s">
        <v>41</v>
      </c>
      <c r="B146" s="101" t="s">
        <v>158</v>
      </c>
      <c r="C146" s="80"/>
      <c r="D146" s="80"/>
      <c r="E146" s="80"/>
      <c r="F146" s="80"/>
      <c r="G146" s="80"/>
      <c r="H146" s="102"/>
      <c r="I146" s="100">
        <f>I117</f>
        <v>823.2912782</v>
      </c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ht="12.75" hidden="1" customHeight="1">
      <c r="A147" s="103" t="s">
        <v>159</v>
      </c>
      <c r="B147" s="91"/>
      <c r="C147" s="91"/>
      <c r="D147" s="91"/>
      <c r="E147" s="91"/>
      <c r="F147" s="91"/>
      <c r="G147" s="91"/>
      <c r="H147" s="104"/>
      <c r="I147" s="89" t="str">
        <f>SUM(I144:I146)</f>
        <v>#REF!</v>
      </c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ht="12.75" hidden="1" customHeight="1">
      <c r="A148" s="27" t="s">
        <v>160</v>
      </c>
      <c r="B148" s="9" t="s">
        <v>161</v>
      </c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ht="12.75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ht="12.75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ht="12.75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ht="12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ht="12.75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ht="12.75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ht="12.75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ht="12.75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ht="12.75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ht="12.75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ht="12.75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ht="12.75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ht="12.75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ht="12.75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ht="12.75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ht="12.75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ht="12.75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ht="12.75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ht="12.75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ht="12.75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ht="12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ht="12.75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ht="12.75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ht="12.75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ht="12.75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ht="12.75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ht="12.75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ht="12.75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ht="12.75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ht="12.75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ht="12.75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ht="12.75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ht="12.75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ht="12.75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ht="12.75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ht="12.75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ht="12.75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ht="12.75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ht="12.75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ht="12.75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ht="12.75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ht="12.75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ht="12.75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ht="12.75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ht="12.75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ht="12.75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ht="12.75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ht="12.75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ht="12.75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ht="12.75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ht="12.75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ht="12.75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ht="12.75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ht="12.75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ht="12.75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ht="12.75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ht="12.75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ht="12.75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ht="12.75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ht="12.75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ht="12.75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ht="12.75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ht="12.75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ht="12.75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ht="12.75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ht="12.75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ht="12.75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ht="12.75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ht="12.75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ht="12.75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ht="12.75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ht="12.75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ht="12.75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ht="12.75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ht="12.75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ht="12.75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ht="12.75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ht="12.75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ht="12.75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ht="12.75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ht="12.75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ht="12.75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ht="12.75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ht="12.75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ht="12.75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ht="12.75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ht="12.75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ht="12.75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ht="12.75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ht="12.75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ht="12.75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ht="12.75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ht="12.75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ht="12.75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ht="12.75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ht="12.75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ht="12.75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ht="12.75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ht="12.75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ht="12.75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ht="12.75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ht="12.75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ht="12.75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ht="12.75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ht="12.75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ht="12.75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ht="12.75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ht="12.75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ht="12.75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ht="12.75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ht="12.75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ht="12.75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ht="12.75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ht="12.75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ht="12.75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ht="12.75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ht="12.75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ht="12.75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ht="12.75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ht="12.75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ht="12.75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ht="12.75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ht="12.75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ht="12.75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ht="12.75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ht="12.75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ht="12.75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ht="12.75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ht="12.75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ht="12.75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ht="12.75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ht="12.75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ht="12.75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ht="12.75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ht="12.75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ht="12.75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ht="12.75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ht="12.75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ht="12.75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ht="12.75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ht="12.75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ht="12.75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ht="12.75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ht="12.75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ht="12.75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ht="12.75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ht="12.75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ht="12.75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ht="12.75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ht="12.75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ht="12.75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ht="12.75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ht="12.75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ht="12.75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ht="12.75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ht="12.75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ht="12.75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ht="12.75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ht="12.75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ht="12.75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ht="12.75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ht="12.75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ht="12.75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ht="12.75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ht="12.75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ht="12.75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ht="12.75" customHeight="1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ht="12.75" customHeight="1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ht="12.75" customHeight="1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ht="12.75" customHeight="1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ht="12.75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ht="12.75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ht="12.75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ht="12.75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ht="12.75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ht="12.75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ht="12.75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ht="12.75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ht="12.75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ht="12.75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ht="12.75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ht="12.75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ht="12.75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ht="12.75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ht="12.75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ht="12.75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ht="12.75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ht="12.75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ht="12.75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ht="12.75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ht="12.75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ht="12.75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ht="12.75" customHeight="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ht="12.75" customHeight="1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ht="12.75" customHeight="1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ht="12.75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ht="12.75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ht="12.75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ht="12.75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ht="12.75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ht="12.75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ht="12.75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ht="12.75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ht="12.75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ht="12.75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ht="12.75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ht="12.75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ht="12.75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ht="12.75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ht="12.75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ht="12.75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ht="12.75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ht="12.75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ht="12.75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ht="12.75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ht="12.75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ht="12.75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ht="12.75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ht="12.75" customHeight="1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ht="12.75" customHeight="1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ht="12.75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ht="12.75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ht="12.75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ht="12.75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ht="12.75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ht="12.75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ht="12.75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ht="12.75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ht="12.75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ht="12.75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ht="12.75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ht="12.75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ht="12.75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ht="12.75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ht="12.75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ht="12.75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ht="12.75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ht="12.75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ht="12.75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ht="12.75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ht="12.75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ht="12.75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ht="12.75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ht="12.75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ht="12.75" customHeight="1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ht="12.75" customHeight="1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ht="12.75" customHeight="1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ht="12.75" customHeight="1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ht="12.75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ht="12.75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ht="12.75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ht="12.75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ht="12.75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ht="12.75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ht="12.75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ht="12.75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ht="12.75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ht="12.75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ht="12.75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ht="12.75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ht="12.75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ht="12.75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ht="12.75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ht="12.75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ht="12.75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ht="12.75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ht="12.75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ht="12.75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ht="12.75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ht="12.75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ht="12.75" customHeight="1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ht="12.75" customHeight="1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ht="12.75" customHeight="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ht="12.75" customHeight="1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ht="12.75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ht="12.75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ht="12.75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ht="12.75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ht="12.75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ht="12.75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ht="12.75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ht="12.75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ht="12.75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ht="12.75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ht="12.75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ht="12.75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ht="12.75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ht="12.75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ht="12.75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ht="12.75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ht="12.75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ht="12.75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ht="12.75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ht="12.75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ht="12.75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ht="12.75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ht="12.75" customHeight="1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ht="12.75" customHeight="1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ht="12.75" customHeight="1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ht="12.75" customHeight="1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ht="12.75" customHeight="1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ht="12.75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ht="12.75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ht="12.75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ht="12.75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ht="12.75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ht="12.75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ht="12.75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ht="12.75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ht="12.75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ht="12.75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ht="12.75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ht="12.75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ht="12.75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ht="12.75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ht="12.75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ht="12.75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ht="12.75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ht="12.75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ht="12.75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ht="12.75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ht="12.75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ht="12.75" customHeight="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ht="12.75" customHeight="1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ht="12.75" customHeight="1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ht="12.75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ht="12.75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ht="12.75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ht="12.75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ht="12.75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ht="12.75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ht="12.75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ht="12.75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ht="12.75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ht="12.75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ht="12.75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ht="12.75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ht="12.75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ht="12.75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ht="12.75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ht="12.75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ht="12.75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ht="12.75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ht="12.75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ht="12.75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ht="12.75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ht="12.75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ht="12.75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ht="12.75" customHeight="1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ht="12.75" customHeight="1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ht="12.75" customHeight="1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ht="12.75" customHeight="1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ht="12.75" customHeight="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ht="12.75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ht="12.75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ht="12.75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ht="12.75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ht="12.75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ht="12.75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ht="12.75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ht="12.75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ht="12.75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ht="12.75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ht="12.75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ht="12.75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ht="12.75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ht="12.75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ht="12.75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ht="12.75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ht="12.75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ht="12.75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ht="12.75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ht="12.75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ht="12.75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ht="12.75" customHeight="1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ht="12.75" customHeight="1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ht="12.75" customHeight="1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ht="12.75" customHeight="1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ht="12.75" customHeight="1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ht="12.75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ht="12.75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ht="12.75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ht="12.75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ht="12.75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ht="12.75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ht="12.75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ht="12.75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ht="12.75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ht="12.75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ht="12.75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ht="12.75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ht="12.75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ht="12.75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ht="12.75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ht="12.75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ht="12.75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ht="12.75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ht="12.75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ht="12.75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ht="12.75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ht="12.75" customHeight="1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ht="12.75" customHeight="1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ht="12.75" customHeight="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ht="12.75" customHeight="1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ht="12.75" customHeight="1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ht="12.75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ht="12.75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ht="12.75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ht="12.75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ht="12.75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ht="12.75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ht="12.75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ht="12.75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ht="12.75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ht="12.75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ht="12.75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ht="12.75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ht="12.75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ht="12.75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ht="12.75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ht="12.75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ht="12.75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ht="12.75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ht="12.75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ht="12.75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ht="12.75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ht="12.75" customHeight="1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ht="12.75" customHeight="1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ht="12.75" customHeight="1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ht="12.75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ht="12.75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ht="12.75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ht="12.75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ht="12.75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ht="12.75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ht="12.75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ht="12.75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ht="12.75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ht="12.75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ht="12.75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ht="12.75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ht="12.75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ht="12.75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ht="12.75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ht="12.75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ht="12.75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ht="12.75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ht="12.75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ht="12.75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ht="12.75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ht="12.75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ht="12.75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ht="12.75" customHeight="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ht="12.75" customHeight="1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ht="12.75" customHeight="1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ht="12.75" customHeight="1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ht="12.75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ht="12.75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ht="12.75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ht="12.75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ht="12.75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ht="12.75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ht="12.75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ht="12.75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ht="12.75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ht="12.75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ht="12.75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ht="12.75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ht="12.75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ht="12.75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ht="12.75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ht="12.75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ht="12.75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ht="12.75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ht="12.75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ht="12.75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ht="12.75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ht="12.75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ht="12.75" customHeight="1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ht="12.75" customHeight="1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ht="12.75" customHeight="1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ht="12.75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ht="12.75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ht="12.75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ht="12.75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ht="12.75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ht="12.75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ht="12.75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ht="12.75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ht="12.75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ht="12.75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ht="12.75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ht="12.75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ht="12.75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ht="12.75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ht="12.75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ht="12.75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ht="12.75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ht="12.75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ht="12.75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ht="12.75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ht="12.75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ht="12.75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ht="12.75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ht="12.75" customHeight="1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ht="12.75" customHeight="1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ht="12.75" customHeight="1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ht="12.75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ht="12.75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ht="12.75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ht="12.75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ht="12.75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ht="12.75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ht="12.75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ht="12.75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ht="12.75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ht="12.75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ht="12.75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ht="12.75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ht="12.75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ht="12.75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ht="12.75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ht="12.75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ht="12.75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ht="12.75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ht="12.75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ht="12.75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ht="12.75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ht="12.75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ht="12.75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ht="12.75" customHeight="1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ht="12.75" customHeight="1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ht="12.75" customHeight="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ht="12.75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ht="12.75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ht="12.75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ht="12.75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ht="12.75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ht="12.75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ht="12.75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ht="12.75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ht="12.75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ht="12.75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ht="12.75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ht="12.75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ht="12.75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ht="12.75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ht="12.75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ht="12.75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ht="12.75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ht="12.75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ht="12.75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ht="12.75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ht="12.75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ht="12.75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ht="12.75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ht="12.75" customHeight="1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ht="12.75" customHeight="1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ht="12.75" customHeight="1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ht="12.75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ht="12.75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ht="12.75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ht="12.75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ht="12.75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ht="12.75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ht="12.75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ht="12.75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ht="12.75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ht="12.75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ht="12.75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ht="12.75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ht="12.75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ht="12.75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ht="12.75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ht="12.75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ht="12.75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ht="12.75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ht="12.75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ht="12.75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ht="12.75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ht="12.75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ht="12.75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ht="12.75" customHeight="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ht="12.75" customHeight="1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ht="12.75" customHeight="1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ht="12.75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ht="12.75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ht="12.75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ht="12.75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ht="12.75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ht="12.75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ht="12.75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ht="12.75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ht="12.75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ht="12.75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ht="12.75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ht="12.75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ht="12.75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ht="12.75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ht="12.75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ht="12.75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ht="12.75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ht="12.75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ht="12.75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ht="12.75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ht="12.75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ht="12.75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ht="12.75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ht="12.75" customHeight="1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ht="12.75" customHeight="1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ht="12.75" customHeight="1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ht="12.75" customHeight="1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ht="12.75" customHeight="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ht="12.75" customHeight="1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ht="12.75" customHeight="1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ht="12.75" customHeight="1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ht="12.75" customHeight="1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ht="12.75" customHeight="1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ht="12.75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ht="12.75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ht="12.75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ht="12.75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ht="12.75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ht="12.75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ht="12.75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ht="12.75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ht="12.75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ht="12.75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ht="12.75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ht="12.75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ht="12.75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ht="12.75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ht="12.75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ht="12.75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ht="12.75" customHeight="1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ht="12.75" customHeight="1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ht="12.75" customHeight="1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ht="12.75" customHeight="1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ht="12.75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ht="12.75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ht="12.75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ht="12.75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ht="12.75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ht="12.75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ht="12.75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ht="12.75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ht="12.75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ht="12.75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ht="12.75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ht="12.75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ht="12.75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ht="12.75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ht="12.75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ht="12.75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ht="12.75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ht="12.75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ht="12.75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ht="12.75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ht="12.75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ht="12.75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ht="12.75" customHeight="1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ht="12.75" customHeight="1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ht="12.75" customHeight="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ht="12.75" customHeight="1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ht="12.75" customHeight="1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ht="12.75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ht="12.75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ht="12.75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ht="12.75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ht="12.75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ht="12.75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ht="12.75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ht="12.75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ht="12.75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ht="12.75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ht="12.75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ht="12.75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ht="12.75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ht="12.75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ht="12.75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ht="12.75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ht="12.75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ht="12.75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ht="12.75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ht="12.75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ht="12.75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ht="12.75" customHeight="1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ht="12.75" customHeight="1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ht="12.75" customHeight="1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ht="12.75" customHeight="1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ht="12.75" customHeight="1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ht="12.75" customHeight="1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ht="12.75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ht="12.75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ht="12.75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ht="12.75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ht="12.75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ht="12.75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ht="12.75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ht="12.75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ht="12.75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ht="12.75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ht="12.75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ht="12.75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ht="12.75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ht="12.75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ht="12.75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ht="12.75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ht="12.75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ht="12.75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ht="12.75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ht="12.75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ht="12.75" customHeight="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ht="12.75" customHeight="1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ht="12.75" customHeight="1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ht="12.75" customHeight="1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ht="12.75" customHeight="1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ht="12.75" customHeight="1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ht="12.75" customHeight="1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ht="12.75" customHeight="1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ht="12.75" customHeight="1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ht="12.75" customHeight="1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ht="12.75" customHeight="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ht="12.75" customHeight="1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ht="12.75" customHeight="1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ht="12.75" customHeight="1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ht="12.75" customHeight="1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ht="12.75" customHeight="1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ht="12.75" customHeight="1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ht="12.75" customHeight="1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ht="12.75" customHeight="1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ht="12.75" customHeight="1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ht="12.75" customHeight="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ht="12.75" customHeight="1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ht="12.75" customHeight="1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ht="12.75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ht="12.75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ht="12.75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ht="12.75" customHeight="1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ht="12.75" customHeight="1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ht="12.75" customHeight="1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ht="12.75" customHeight="1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ht="12.75" customHeight="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ht="12.75" customHeight="1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ht="12.75" customHeight="1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ht="12.75" customHeight="1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ht="12.75" customHeight="1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ht="12.75" customHeight="1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ht="12.75" customHeight="1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ht="12.75" customHeight="1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ht="12.75" customHeight="1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ht="12.75" customHeight="1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ht="12.75" customHeight="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ht="12.75" customHeight="1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ht="12.75" customHeight="1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ht="12.75" customHeight="1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ht="12.75" customHeight="1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ht="12.75" customHeight="1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ht="12.75" customHeight="1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ht="12.75" customHeight="1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ht="12.75" customHeight="1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ht="12.75" customHeight="1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ht="12.75" customHeight="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ht="12.75" customHeight="1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ht="12.75" customHeight="1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ht="12.75" customHeight="1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ht="12.75" customHeight="1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ht="12.75" customHeight="1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ht="12.75" customHeight="1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ht="12.75" customHeight="1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ht="12.75" customHeight="1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ht="12.75" customHeight="1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ht="12.75" customHeight="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ht="12.75" customHeight="1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ht="12.75" customHeight="1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ht="12.75" customHeight="1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ht="12.75" customHeight="1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ht="12.75" customHeight="1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ht="12.75" customHeight="1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ht="12.75" customHeight="1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ht="12.75" customHeight="1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ht="12.75" customHeight="1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ht="12.75" customHeight="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ht="12.75" customHeight="1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ht="12.75" customHeight="1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ht="12.75" customHeight="1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ht="12.75" customHeight="1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ht="12.75" customHeight="1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ht="12.75" customHeight="1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ht="12.75" customHeight="1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ht="12.75" customHeight="1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ht="12.75" customHeight="1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ht="12.75" customHeight="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ht="12.75" customHeight="1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ht="12.75" customHeight="1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ht="12.75" customHeight="1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ht="12.75" customHeight="1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ht="12.75" customHeight="1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ht="12.75" customHeight="1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ht="12.75" customHeight="1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ht="12.75" customHeight="1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ht="12.75" customHeight="1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ht="12.75" customHeight="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ht="12.75" customHeight="1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ht="12.75" customHeight="1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ht="12.75" customHeight="1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ht="12.75" customHeight="1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ht="12.75" customHeight="1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ht="12.75" customHeight="1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ht="12.75" customHeight="1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ht="12.75" customHeight="1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ht="12.75" customHeight="1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ht="12.75" customHeight="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ht="12.75" customHeight="1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ht="12.75" customHeight="1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ht="12.75" customHeight="1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ht="12.75" customHeight="1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ht="12.75" customHeight="1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ht="12.75" customHeight="1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ht="12.75" customHeight="1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ht="12.75" customHeight="1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ht="12.75" customHeight="1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ht="12.75" customHeight="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ht="12.75" customHeight="1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ht="12.75" customHeight="1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ht="12.75" customHeight="1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ht="12.75" customHeight="1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ht="12.75" customHeight="1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ht="12.75" customHeight="1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ht="12.75" customHeight="1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ht="12.75" customHeight="1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ht="12.75" customHeight="1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ht="12.75" customHeight="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ht="12.75" customHeight="1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ht="12.75" customHeight="1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ht="12.75" customHeight="1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ht="12.75" customHeight="1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ht="12.75" customHeight="1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ht="12.75" customHeight="1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ht="12.75" customHeight="1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ht="12.75" customHeight="1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ht="12.75" customHeight="1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ht="12.75" customHeight="1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ht="12.75" customHeight="1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ht="12.75" customHeight="1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ht="12.75" customHeight="1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ht="12.75" customHeight="1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ht="12.75" customHeight="1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ht="12.75" customHeight="1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ht="12.75" customHeight="1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ht="12.75" customHeight="1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ht="12.75" customHeight="1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mergeCells count="177">
    <mergeCell ref="A17:I17"/>
    <mergeCell ref="B18:H18"/>
    <mergeCell ref="B19:H19"/>
    <mergeCell ref="B20:H20"/>
    <mergeCell ref="B21:H21"/>
    <mergeCell ref="B22:H22"/>
    <mergeCell ref="A23:I23"/>
    <mergeCell ref="A24:I24"/>
    <mergeCell ref="B25:G25"/>
    <mergeCell ref="B26:G26"/>
    <mergeCell ref="B27:G27"/>
    <mergeCell ref="B28:G28"/>
    <mergeCell ref="B29:G29"/>
    <mergeCell ref="A30:H30"/>
    <mergeCell ref="A1:I1"/>
    <mergeCell ref="A2:I2"/>
    <mergeCell ref="A3:I3"/>
    <mergeCell ref="A4:I4"/>
    <mergeCell ref="A5:I5"/>
    <mergeCell ref="A7:I7"/>
    <mergeCell ref="K7:S7"/>
    <mergeCell ref="B8:H8"/>
    <mergeCell ref="L8:M8"/>
    <mergeCell ref="N8:Q8"/>
    <mergeCell ref="R8:S8"/>
    <mergeCell ref="L9:M9"/>
    <mergeCell ref="N9:Q9"/>
    <mergeCell ref="R9:S9"/>
    <mergeCell ref="A15:B15"/>
    <mergeCell ref="C15:D15"/>
    <mergeCell ref="E15:I15"/>
    <mergeCell ref="L15:Q15"/>
    <mergeCell ref="R15:S15"/>
    <mergeCell ref="L16:Q16"/>
    <mergeCell ref="L17:Q17"/>
    <mergeCell ref="R17:S17"/>
    <mergeCell ref="K10:S10"/>
    <mergeCell ref="K11:S11"/>
    <mergeCell ref="K12:S12"/>
    <mergeCell ref="K13:S13"/>
    <mergeCell ref="L14:Q14"/>
    <mergeCell ref="R14:S14"/>
    <mergeCell ref="R16:S16"/>
    <mergeCell ref="B9:H9"/>
    <mergeCell ref="B10:H10"/>
    <mergeCell ref="B11:H11"/>
    <mergeCell ref="A13:I13"/>
    <mergeCell ref="A14:B14"/>
    <mergeCell ref="C14:D14"/>
    <mergeCell ref="E14:I14"/>
    <mergeCell ref="A32:I32"/>
    <mergeCell ref="A33:G33"/>
    <mergeCell ref="B34:G34"/>
    <mergeCell ref="B35:G35"/>
    <mergeCell ref="A36:G36"/>
    <mergeCell ref="A37:I37"/>
    <mergeCell ref="A38:G38"/>
    <mergeCell ref="B39:G39"/>
    <mergeCell ref="B40:G40"/>
    <mergeCell ref="B41:G41"/>
    <mergeCell ref="B42:G42"/>
    <mergeCell ref="B43:G43"/>
    <mergeCell ref="B44:G44"/>
    <mergeCell ref="B45:G45"/>
    <mergeCell ref="B46:G46"/>
    <mergeCell ref="A47:G47"/>
    <mergeCell ref="A48:I48"/>
    <mergeCell ref="A49:G49"/>
    <mergeCell ref="B50:G50"/>
    <mergeCell ref="B51:G51"/>
    <mergeCell ref="B52:G52"/>
    <mergeCell ref="B53:G53"/>
    <mergeCell ref="B54:G54"/>
    <mergeCell ref="B55:G55"/>
    <mergeCell ref="B56:G56"/>
    <mergeCell ref="B57:G57"/>
    <mergeCell ref="A58:H58"/>
    <mergeCell ref="A59:I59"/>
    <mergeCell ref="A60:I60"/>
    <mergeCell ref="A61:H61"/>
    <mergeCell ref="B62:H62"/>
    <mergeCell ref="B63:H63"/>
    <mergeCell ref="B64:H64"/>
    <mergeCell ref="A65:H65"/>
    <mergeCell ref="A66:I66"/>
    <mergeCell ref="A67:I67"/>
    <mergeCell ref="B68:G68"/>
    <mergeCell ref="B69:G69"/>
    <mergeCell ref="B70:G70"/>
    <mergeCell ref="B71:G71"/>
    <mergeCell ref="B72:G72"/>
    <mergeCell ref="B73:G73"/>
    <mergeCell ref="B74:G74"/>
    <mergeCell ref="B75:G75"/>
    <mergeCell ref="A76:G76"/>
    <mergeCell ref="A77:I77"/>
    <mergeCell ref="A78:I78"/>
    <mergeCell ref="A79:G79"/>
    <mergeCell ref="B80:G80"/>
    <mergeCell ref="B81:G81"/>
    <mergeCell ref="B82:G82"/>
    <mergeCell ref="B83:G83"/>
    <mergeCell ref="B84:G84"/>
    <mergeCell ref="B85:G85"/>
    <mergeCell ref="B86:G86"/>
    <mergeCell ref="A87:G87"/>
    <mergeCell ref="C134:D134"/>
    <mergeCell ref="E134:F134"/>
    <mergeCell ref="A132:B132"/>
    <mergeCell ref="C132:D132"/>
    <mergeCell ref="E132:F132"/>
    <mergeCell ref="A133:B133"/>
    <mergeCell ref="C133:D133"/>
    <mergeCell ref="E133:F133"/>
    <mergeCell ref="A134:B134"/>
    <mergeCell ref="C137:D137"/>
    <mergeCell ref="E137:F137"/>
    <mergeCell ref="A135:B135"/>
    <mergeCell ref="C135:D135"/>
    <mergeCell ref="E135:F135"/>
    <mergeCell ref="A136:B136"/>
    <mergeCell ref="C136:D136"/>
    <mergeCell ref="E136:F136"/>
    <mergeCell ref="A137:B137"/>
    <mergeCell ref="A88:I88"/>
    <mergeCell ref="A89:G89"/>
    <mergeCell ref="B90:G90"/>
    <mergeCell ref="A91:G91"/>
    <mergeCell ref="A92:I92"/>
    <mergeCell ref="A93:I93"/>
    <mergeCell ref="A94:H94"/>
    <mergeCell ref="B95:H95"/>
    <mergeCell ref="B96:H96"/>
    <mergeCell ref="A97:H97"/>
    <mergeCell ref="A98:I98"/>
    <mergeCell ref="A99:I99"/>
    <mergeCell ref="B100:G100"/>
    <mergeCell ref="B101:G101"/>
    <mergeCell ref="B102:G102"/>
    <mergeCell ref="B103:G103"/>
    <mergeCell ref="B104:G104"/>
    <mergeCell ref="B105:G105"/>
    <mergeCell ref="B106:G106"/>
    <mergeCell ref="A107:G107"/>
    <mergeCell ref="A108:I108"/>
    <mergeCell ref="A109:I109"/>
    <mergeCell ref="B110:G110"/>
    <mergeCell ref="B111:G111"/>
    <mergeCell ref="B112:G112"/>
    <mergeCell ref="B113:G113"/>
    <mergeCell ref="B114:G114"/>
    <mergeCell ref="B115:G115"/>
    <mergeCell ref="B116:G116"/>
    <mergeCell ref="A117:G117"/>
    <mergeCell ref="B118:I118"/>
    <mergeCell ref="A120:I120"/>
    <mergeCell ref="A121:H121"/>
    <mergeCell ref="B122:H122"/>
    <mergeCell ref="B123:H123"/>
    <mergeCell ref="B124:H124"/>
    <mergeCell ref="B125:H125"/>
    <mergeCell ref="B126:H126"/>
    <mergeCell ref="B127:H127"/>
    <mergeCell ref="B128:H128"/>
    <mergeCell ref="A129:H129"/>
    <mergeCell ref="B131:G131"/>
    <mergeCell ref="B144:H144"/>
    <mergeCell ref="B145:H145"/>
    <mergeCell ref="B146:H146"/>
    <mergeCell ref="A147:H147"/>
    <mergeCell ref="A138:B138"/>
    <mergeCell ref="C138:D138"/>
    <mergeCell ref="E138:F138"/>
    <mergeCell ref="A139:H139"/>
    <mergeCell ref="B141:G141"/>
    <mergeCell ref="A142:I142"/>
    <mergeCell ref="B143:H143"/>
  </mergeCells>
  <printOptions/>
  <pageMargins bottom="0.747916666666667" footer="0.0" header="0.0" left="1.18125" right="0.39375" top="0.747916666666667"/>
  <pageSetup paperSize="9" orientation="portrait"/>
  <rowBreaks count="1" manualBreakCount="1">
    <brk id="119" man="1"/>
  </rowBreaks>
  <colBreaks count="1" manualBreakCount="1">
    <brk id="9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4.43" defaultRowHeight="15.0"/>
  <cols>
    <col customWidth="1" min="1" max="1" width="58.14"/>
    <col customWidth="1" min="2" max="5" width="9.0"/>
    <col customWidth="1" min="6" max="26" width="8.57"/>
  </cols>
  <sheetData>
    <row r="1" ht="12.75" customHeight="1">
      <c r="A1" s="3" t="s">
        <v>1</v>
      </c>
    </row>
    <row r="2" ht="12.75" customHeight="1">
      <c r="A2" s="4" t="s">
        <v>2</v>
      </c>
    </row>
    <row r="3" ht="12.75" customHeight="1">
      <c r="A3" s="120" t="s">
        <v>3</v>
      </c>
    </row>
    <row r="4" ht="12.75" customHeight="1">
      <c r="B4" s="2"/>
      <c r="C4" s="2"/>
      <c r="D4" s="2"/>
      <c r="E4" s="2"/>
    </row>
    <row r="5" ht="12.75" customHeight="1">
      <c r="B5" s="2"/>
      <c r="C5" s="2"/>
      <c r="D5" s="2"/>
      <c r="E5" s="2"/>
    </row>
    <row r="6" ht="12.75" customHeight="1">
      <c r="A6" s="121" t="s">
        <v>190</v>
      </c>
      <c r="B6" s="48"/>
      <c r="C6" s="48"/>
      <c r="D6" s="48"/>
      <c r="E6" s="122"/>
    </row>
    <row r="7" ht="12.75" customHeight="1">
      <c r="A7" s="123"/>
      <c r="B7" s="54"/>
      <c r="C7" s="54"/>
      <c r="D7" s="54"/>
      <c r="E7" s="124"/>
    </row>
    <row r="8" ht="12.75" customHeight="1">
      <c r="A8" s="125"/>
      <c r="B8" s="7"/>
      <c r="C8" s="7"/>
      <c r="D8" s="7"/>
      <c r="E8" s="8"/>
    </row>
    <row r="9" ht="12.75" customHeight="1">
      <c r="A9" s="31" t="s">
        <v>191</v>
      </c>
      <c r="B9" s="57" t="s">
        <v>192</v>
      </c>
      <c r="C9" s="57" t="s">
        <v>193</v>
      </c>
      <c r="D9" s="57" t="s">
        <v>194</v>
      </c>
      <c r="E9" s="57" t="s">
        <v>195</v>
      </c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ht="12.75" customHeight="1">
      <c r="A10" s="37" t="s">
        <v>70</v>
      </c>
      <c r="B10" s="13">
        <v>9.0</v>
      </c>
      <c r="C10" s="13">
        <v>7.2</v>
      </c>
      <c r="D10" s="13">
        <v>6.8</v>
      </c>
      <c r="E10" s="13">
        <f t="shared" ref="E10:E14" si="1">(B10+C10+D10)/3</f>
        <v>7.666666667</v>
      </c>
    </row>
    <row r="11" ht="12.75" customHeight="1">
      <c r="A11" s="37" t="s">
        <v>171</v>
      </c>
      <c r="B11" s="13">
        <v>123.0</v>
      </c>
      <c r="C11" s="13">
        <v>102.53</v>
      </c>
      <c r="D11" s="13">
        <v>98.5</v>
      </c>
      <c r="E11" s="13">
        <f t="shared" si="1"/>
        <v>108.01</v>
      </c>
    </row>
    <row r="12" ht="12.75" customHeight="1">
      <c r="A12" s="37" t="s">
        <v>118</v>
      </c>
      <c r="B12" s="13">
        <v>111.22</v>
      </c>
      <c r="C12" s="13">
        <v>99.74</v>
      </c>
      <c r="D12" s="13">
        <v>94.86</v>
      </c>
      <c r="E12" s="13">
        <f t="shared" si="1"/>
        <v>101.94</v>
      </c>
    </row>
    <row r="13" ht="12.75" customHeight="1">
      <c r="A13" s="37" t="s">
        <v>120</v>
      </c>
      <c r="B13" s="13">
        <v>92.0</v>
      </c>
      <c r="C13" s="13">
        <v>88.0</v>
      </c>
      <c r="D13" s="13">
        <v>65.0</v>
      </c>
      <c r="E13" s="13">
        <f t="shared" si="1"/>
        <v>81.66666667</v>
      </c>
    </row>
    <row r="14" ht="12.75" customHeight="1">
      <c r="A14" s="37" t="s">
        <v>121</v>
      </c>
      <c r="B14" s="13">
        <v>89.95</v>
      </c>
      <c r="C14" s="13">
        <v>82.0</v>
      </c>
      <c r="D14" s="13">
        <v>75.0</v>
      </c>
      <c r="E14" s="13">
        <f t="shared" si="1"/>
        <v>82.31666667</v>
      </c>
    </row>
    <row r="15" ht="12.75" customHeight="1">
      <c r="B15" s="2"/>
      <c r="C15" s="2"/>
      <c r="D15" s="2"/>
      <c r="E15" s="2"/>
    </row>
    <row r="16" ht="12.75" customHeight="1">
      <c r="B16" s="2"/>
      <c r="C16" s="2"/>
      <c r="D16" s="2"/>
      <c r="E16" s="2"/>
    </row>
    <row r="17" ht="12.75" customHeight="1">
      <c r="B17" s="2"/>
      <c r="C17" s="2"/>
      <c r="D17" s="2"/>
      <c r="E17" s="2"/>
    </row>
    <row r="18" ht="12.75" customHeight="1">
      <c r="B18" s="2"/>
      <c r="C18" s="2"/>
      <c r="D18" s="2"/>
      <c r="E18" s="2"/>
    </row>
    <row r="19" ht="12.75" customHeight="1">
      <c r="B19" s="2"/>
      <c r="C19" s="2"/>
      <c r="D19" s="2"/>
      <c r="E19" s="2"/>
    </row>
    <row r="20" ht="12.75" customHeight="1">
      <c r="B20" s="2"/>
      <c r="C20" s="2"/>
      <c r="D20" s="2"/>
      <c r="E20" s="2"/>
    </row>
    <row r="21" ht="12.75" customHeight="1">
      <c r="B21" s="2"/>
      <c r="C21" s="2"/>
      <c r="D21" s="2"/>
      <c r="E21" s="2"/>
    </row>
    <row r="22" ht="12.75" customHeight="1">
      <c r="B22" s="2"/>
      <c r="C22" s="2"/>
      <c r="D22" s="2"/>
      <c r="E22" s="2"/>
    </row>
    <row r="23" ht="12.75" customHeight="1">
      <c r="B23" s="2"/>
      <c r="C23" s="2"/>
      <c r="D23" s="2"/>
      <c r="E23" s="2"/>
    </row>
    <row r="24" ht="12.75" customHeight="1">
      <c r="B24" s="2"/>
      <c r="C24" s="2"/>
      <c r="D24" s="2"/>
      <c r="E24" s="2"/>
    </row>
    <row r="25" ht="12.75" customHeight="1">
      <c r="B25" s="2"/>
      <c r="C25" s="2"/>
      <c r="D25" s="2"/>
      <c r="E25" s="2"/>
    </row>
    <row r="26" ht="12.75" customHeight="1">
      <c r="B26" s="2"/>
      <c r="C26" s="2"/>
      <c r="D26" s="2"/>
      <c r="E26" s="2"/>
    </row>
    <row r="27" ht="12.75" customHeight="1">
      <c r="B27" s="2"/>
      <c r="C27" s="2"/>
      <c r="D27" s="2"/>
      <c r="E27" s="2"/>
    </row>
    <row r="28" ht="12.75" customHeight="1">
      <c r="B28" s="2"/>
      <c r="C28" s="2"/>
      <c r="D28" s="2"/>
      <c r="E28" s="2"/>
    </row>
    <row r="29" ht="12.75" customHeight="1">
      <c r="B29" s="2"/>
      <c r="C29" s="2"/>
      <c r="D29" s="2"/>
      <c r="E29" s="2"/>
    </row>
    <row r="30" ht="12.75" customHeight="1">
      <c r="B30" s="2"/>
      <c r="C30" s="2"/>
      <c r="D30" s="2"/>
      <c r="E30" s="2"/>
    </row>
    <row r="31" ht="12.75" customHeight="1">
      <c r="B31" s="2"/>
      <c r="C31" s="2"/>
      <c r="D31" s="2"/>
      <c r="E31" s="2"/>
    </row>
    <row r="32" ht="12.75" customHeight="1">
      <c r="B32" s="2"/>
      <c r="C32" s="2"/>
      <c r="D32" s="2"/>
      <c r="E32" s="2"/>
    </row>
    <row r="33" ht="12.75" customHeight="1">
      <c r="B33" s="2"/>
      <c r="C33" s="2"/>
      <c r="D33" s="2"/>
      <c r="E33" s="2"/>
    </row>
    <row r="34" ht="12.75" customHeight="1">
      <c r="B34" s="2"/>
      <c r="C34" s="2"/>
      <c r="D34" s="2"/>
      <c r="E34" s="2"/>
    </row>
    <row r="35" ht="12.75" customHeight="1">
      <c r="B35" s="2"/>
      <c r="C35" s="2"/>
      <c r="D35" s="2"/>
      <c r="E35" s="2"/>
    </row>
    <row r="36" ht="12.75" customHeight="1">
      <c r="B36" s="2"/>
      <c r="C36" s="2"/>
      <c r="D36" s="2"/>
      <c r="E36" s="2"/>
    </row>
    <row r="37" ht="12.75" customHeight="1">
      <c r="B37" s="2"/>
      <c r="C37" s="2"/>
      <c r="D37" s="2"/>
      <c r="E37" s="2"/>
    </row>
    <row r="38" ht="12.75" customHeight="1">
      <c r="B38" s="2"/>
      <c r="C38" s="2"/>
      <c r="D38" s="2"/>
      <c r="E38" s="2"/>
    </row>
    <row r="39" ht="12.75" customHeight="1">
      <c r="B39" s="2"/>
      <c r="C39" s="2"/>
      <c r="D39" s="2"/>
      <c r="E39" s="2"/>
    </row>
    <row r="40" ht="12.75" customHeight="1">
      <c r="B40" s="2"/>
      <c r="C40" s="2"/>
      <c r="D40" s="2"/>
      <c r="E40" s="2"/>
    </row>
    <row r="41" ht="12.75" customHeight="1">
      <c r="B41" s="2"/>
      <c r="C41" s="2"/>
      <c r="D41" s="2"/>
      <c r="E41" s="2"/>
    </row>
    <row r="42" ht="12.75" customHeight="1">
      <c r="B42" s="2"/>
      <c r="C42" s="2"/>
      <c r="D42" s="2"/>
      <c r="E42" s="2"/>
    </row>
    <row r="43" ht="12.75" customHeight="1">
      <c r="B43" s="2"/>
      <c r="C43" s="2"/>
      <c r="D43" s="2"/>
      <c r="E43" s="2"/>
    </row>
    <row r="44" ht="12.75" customHeight="1">
      <c r="B44" s="2"/>
      <c r="C44" s="2"/>
      <c r="D44" s="2"/>
      <c r="E44" s="2"/>
    </row>
    <row r="45" ht="12.75" customHeight="1">
      <c r="B45" s="2"/>
      <c r="C45" s="2"/>
      <c r="D45" s="2"/>
      <c r="E45" s="2"/>
    </row>
    <row r="46" ht="12.75" customHeight="1">
      <c r="B46" s="2"/>
      <c r="C46" s="2"/>
      <c r="D46" s="2"/>
      <c r="E46" s="2"/>
    </row>
    <row r="47" ht="12.75" customHeight="1">
      <c r="B47" s="2"/>
      <c r="C47" s="2"/>
      <c r="D47" s="2"/>
      <c r="E47" s="2"/>
    </row>
    <row r="48" ht="12.75" customHeight="1">
      <c r="B48" s="2"/>
      <c r="C48" s="2"/>
      <c r="D48" s="2"/>
      <c r="E48" s="2"/>
    </row>
    <row r="49" ht="12.75" customHeight="1">
      <c r="B49" s="2"/>
      <c r="C49" s="2"/>
      <c r="D49" s="2"/>
      <c r="E49" s="2"/>
    </row>
    <row r="50" ht="12.75" customHeight="1">
      <c r="B50" s="2"/>
      <c r="C50" s="2"/>
      <c r="D50" s="2"/>
      <c r="E50" s="2"/>
    </row>
    <row r="51" ht="12.75" customHeight="1">
      <c r="B51" s="2"/>
      <c r="C51" s="2"/>
      <c r="D51" s="2"/>
      <c r="E51" s="2"/>
    </row>
    <row r="52" ht="12.75" customHeight="1">
      <c r="B52" s="2"/>
      <c r="C52" s="2"/>
      <c r="D52" s="2"/>
      <c r="E52" s="2"/>
    </row>
    <row r="53" ht="12.75" customHeight="1">
      <c r="B53" s="2"/>
      <c r="C53" s="2"/>
      <c r="D53" s="2"/>
      <c r="E53" s="2"/>
    </row>
    <row r="54" ht="12.75" customHeight="1">
      <c r="B54" s="2"/>
      <c r="C54" s="2"/>
      <c r="D54" s="2"/>
      <c r="E54" s="2"/>
    </row>
    <row r="55" ht="12.75" customHeight="1">
      <c r="B55" s="2"/>
      <c r="C55" s="2"/>
      <c r="D55" s="2"/>
      <c r="E55" s="2"/>
    </row>
    <row r="56" ht="12.75" customHeight="1">
      <c r="B56" s="2"/>
      <c r="C56" s="2"/>
      <c r="D56" s="2"/>
      <c r="E56" s="2"/>
    </row>
    <row r="57" ht="12.75" customHeight="1">
      <c r="B57" s="2"/>
      <c r="C57" s="2"/>
      <c r="D57" s="2"/>
      <c r="E57" s="2"/>
    </row>
    <row r="58" ht="12.75" customHeight="1">
      <c r="B58" s="2"/>
      <c r="C58" s="2"/>
      <c r="D58" s="2"/>
      <c r="E58" s="2"/>
    </row>
    <row r="59" ht="12.75" customHeight="1">
      <c r="B59" s="2"/>
      <c r="C59" s="2"/>
      <c r="D59" s="2"/>
      <c r="E59" s="2"/>
    </row>
    <row r="60" ht="12.75" customHeight="1">
      <c r="B60" s="2"/>
      <c r="C60" s="2"/>
      <c r="D60" s="2"/>
      <c r="E60" s="2"/>
    </row>
    <row r="61" ht="12.75" customHeight="1">
      <c r="B61" s="2"/>
      <c r="C61" s="2"/>
      <c r="D61" s="2"/>
      <c r="E61" s="2"/>
    </row>
    <row r="62" ht="12.75" customHeight="1">
      <c r="B62" s="2"/>
      <c r="C62" s="2"/>
      <c r="D62" s="2"/>
      <c r="E62" s="2"/>
    </row>
    <row r="63" ht="12.75" customHeight="1">
      <c r="B63" s="2"/>
      <c r="C63" s="2"/>
      <c r="D63" s="2"/>
      <c r="E63" s="2"/>
    </row>
    <row r="64" ht="12.75" customHeight="1">
      <c r="B64" s="2"/>
      <c r="C64" s="2"/>
      <c r="D64" s="2"/>
      <c r="E64" s="2"/>
    </row>
    <row r="65" ht="12.75" customHeight="1">
      <c r="B65" s="2"/>
      <c r="C65" s="2"/>
      <c r="D65" s="2"/>
      <c r="E65" s="2"/>
    </row>
    <row r="66" ht="12.75" customHeight="1">
      <c r="B66" s="2"/>
      <c r="C66" s="2"/>
      <c r="D66" s="2"/>
      <c r="E66" s="2"/>
    </row>
    <row r="67" ht="12.75" customHeight="1">
      <c r="B67" s="2"/>
      <c r="C67" s="2"/>
      <c r="D67" s="2"/>
      <c r="E67" s="2"/>
    </row>
    <row r="68" ht="12.75" customHeight="1">
      <c r="B68" s="2"/>
      <c r="C68" s="2"/>
      <c r="D68" s="2"/>
      <c r="E68" s="2"/>
    </row>
    <row r="69" ht="12.75" customHeight="1">
      <c r="B69" s="2"/>
      <c r="C69" s="2"/>
      <c r="D69" s="2"/>
      <c r="E69" s="2"/>
    </row>
    <row r="70" ht="12.75" customHeight="1">
      <c r="B70" s="2"/>
      <c r="C70" s="2"/>
      <c r="D70" s="2"/>
      <c r="E70" s="2"/>
    </row>
    <row r="71" ht="12.75" customHeight="1">
      <c r="B71" s="2"/>
      <c r="C71" s="2"/>
      <c r="D71" s="2"/>
      <c r="E71" s="2"/>
    </row>
    <row r="72" ht="12.75" customHeight="1">
      <c r="B72" s="2"/>
      <c r="C72" s="2"/>
      <c r="D72" s="2"/>
      <c r="E72" s="2"/>
    </row>
    <row r="73" ht="12.75" customHeight="1">
      <c r="B73" s="2"/>
      <c r="C73" s="2"/>
      <c r="D73" s="2"/>
      <c r="E73" s="2"/>
    </row>
    <row r="74" ht="12.75" customHeight="1">
      <c r="B74" s="2"/>
      <c r="C74" s="2"/>
      <c r="D74" s="2"/>
      <c r="E74" s="2"/>
    </row>
    <row r="75" ht="12.75" customHeight="1">
      <c r="B75" s="2"/>
      <c r="C75" s="2"/>
      <c r="D75" s="2"/>
      <c r="E75" s="2"/>
    </row>
    <row r="76" ht="12.75" customHeight="1">
      <c r="B76" s="2"/>
      <c r="C76" s="2"/>
      <c r="D76" s="2"/>
      <c r="E76" s="2"/>
    </row>
    <row r="77" ht="12.75" customHeight="1">
      <c r="B77" s="2"/>
      <c r="C77" s="2"/>
      <c r="D77" s="2"/>
      <c r="E77" s="2"/>
    </row>
    <row r="78" ht="12.75" customHeight="1">
      <c r="B78" s="2"/>
      <c r="C78" s="2"/>
      <c r="D78" s="2"/>
      <c r="E78" s="2"/>
    </row>
    <row r="79" ht="12.75" customHeight="1">
      <c r="B79" s="2"/>
      <c r="C79" s="2"/>
      <c r="D79" s="2"/>
      <c r="E79" s="2"/>
    </row>
    <row r="80" ht="12.75" customHeight="1">
      <c r="B80" s="2"/>
      <c r="C80" s="2"/>
      <c r="D80" s="2"/>
      <c r="E80" s="2"/>
    </row>
    <row r="81" ht="12.75" customHeight="1">
      <c r="B81" s="2"/>
      <c r="C81" s="2"/>
      <c r="D81" s="2"/>
      <c r="E81" s="2"/>
    </row>
    <row r="82" ht="12.75" customHeight="1">
      <c r="B82" s="2"/>
      <c r="C82" s="2"/>
      <c r="D82" s="2"/>
      <c r="E82" s="2"/>
    </row>
    <row r="83" ht="12.75" customHeight="1">
      <c r="B83" s="2"/>
      <c r="C83" s="2"/>
      <c r="D83" s="2"/>
      <c r="E83" s="2"/>
    </row>
    <row r="84" ht="12.75" customHeight="1">
      <c r="B84" s="2"/>
      <c r="C84" s="2"/>
      <c r="D84" s="2"/>
      <c r="E84" s="2"/>
    </row>
    <row r="85" ht="12.75" customHeight="1">
      <c r="B85" s="2"/>
      <c r="C85" s="2"/>
      <c r="D85" s="2"/>
      <c r="E85" s="2"/>
    </row>
    <row r="86" ht="12.75" customHeight="1">
      <c r="B86" s="2"/>
      <c r="C86" s="2"/>
      <c r="D86" s="2"/>
      <c r="E86" s="2"/>
    </row>
    <row r="87" ht="12.75" customHeight="1">
      <c r="B87" s="2"/>
      <c r="C87" s="2"/>
      <c r="D87" s="2"/>
      <c r="E87" s="2"/>
    </row>
    <row r="88" ht="12.75" customHeight="1">
      <c r="B88" s="2"/>
      <c r="C88" s="2"/>
      <c r="D88" s="2"/>
      <c r="E88" s="2"/>
    </row>
    <row r="89" ht="12.75" customHeight="1">
      <c r="B89" s="2"/>
      <c r="C89" s="2"/>
      <c r="D89" s="2"/>
      <c r="E89" s="2"/>
    </row>
    <row r="90" ht="12.75" customHeight="1">
      <c r="B90" s="2"/>
      <c r="C90" s="2"/>
      <c r="D90" s="2"/>
      <c r="E90" s="2"/>
    </row>
    <row r="91" ht="12.75" customHeight="1">
      <c r="B91" s="2"/>
      <c r="C91" s="2"/>
      <c r="D91" s="2"/>
      <c r="E91" s="2"/>
    </row>
    <row r="92" ht="12.75" customHeight="1">
      <c r="B92" s="2"/>
      <c r="C92" s="2"/>
      <c r="D92" s="2"/>
      <c r="E92" s="2"/>
    </row>
    <row r="93" ht="12.75" customHeight="1">
      <c r="B93" s="2"/>
      <c r="C93" s="2"/>
      <c r="D93" s="2"/>
      <c r="E93" s="2"/>
    </row>
    <row r="94" ht="12.75" customHeight="1">
      <c r="B94" s="2"/>
      <c r="C94" s="2"/>
      <c r="D94" s="2"/>
      <c r="E94" s="2"/>
    </row>
    <row r="95" ht="12.75" customHeight="1">
      <c r="B95" s="2"/>
      <c r="C95" s="2"/>
      <c r="D95" s="2"/>
      <c r="E95" s="2"/>
    </row>
    <row r="96" ht="12.75" customHeight="1">
      <c r="B96" s="2"/>
      <c r="C96" s="2"/>
      <c r="D96" s="2"/>
      <c r="E96" s="2"/>
    </row>
    <row r="97" ht="12.75" customHeight="1">
      <c r="B97" s="2"/>
      <c r="C97" s="2"/>
      <c r="D97" s="2"/>
      <c r="E97" s="2"/>
    </row>
    <row r="98" ht="12.75" customHeight="1">
      <c r="B98" s="2"/>
      <c r="C98" s="2"/>
      <c r="D98" s="2"/>
      <c r="E98" s="2"/>
    </row>
    <row r="99" ht="12.75" customHeight="1">
      <c r="B99" s="2"/>
      <c r="C99" s="2"/>
      <c r="D99" s="2"/>
      <c r="E99" s="2"/>
    </row>
    <row r="100" ht="12.75" customHeight="1">
      <c r="B100" s="2"/>
      <c r="C100" s="2"/>
      <c r="D100" s="2"/>
      <c r="E100" s="2"/>
    </row>
    <row r="101" ht="12.75" customHeight="1">
      <c r="B101" s="2"/>
      <c r="C101" s="2"/>
      <c r="D101" s="2"/>
      <c r="E101" s="2"/>
    </row>
    <row r="102" ht="12.75" customHeight="1">
      <c r="B102" s="2"/>
      <c r="C102" s="2"/>
      <c r="D102" s="2"/>
      <c r="E102" s="2"/>
    </row>
    <row r="103" ht="12.75" customHeight="1">
      <c r="B103" s="2"/>
      <c r="C103" s="2"/>
      <c r="D103" s="2"/>
      <c r="E103" s="2"/>
    </row>
    <row r="104" ht="12.75" customHeight="1">
      <c r="B104" s="2"/>
      <c r="C104" s="2"/>
      <c r="D104" s="2"/>
      <c r="E104" s="2"/>
    </row>
    <row r="105" ht="12.75" customHeight="1">
      <c r="B105" s="2"/>
      <c r="C105" s="2"/>
      <c r="D105" s="2"/>
      <c r="E105" s="2"/>
    </row>
    <row r="106" ht="12.75" customHeight="1">
      <c r="B106" s="2"/>
      <c r="C106" s="2"/>
      <c r="D106" s="2"/>
      <c r="E106" s="2"/>
    </row>
    <row r="107" ht="12.75" customHeight="1">
      <c r="B107" s="2"/>
      <c r="C107" s="2"/>
      <c r="D107" s="2"/>
      <c r="E107" s="2"/>
    </row>
    <row r="108" ht="12.75" customHeight="1">
      <c r="B108" s="2"/>
      <c r="C108" s="2"/>
      <c r="D108" s="2"/>
      <c r="E108" s="2"/>
    </row>
    <row r="109" ht="12.75" customHeight="1">
      <c r="B109" s="2"/>
      <c r="C109" s="2"/>
      <c r="D109" s="2"/>
      <c r="E109" s="2"/>
    </row>
    <row r="110" ht="12.75" customHeight="1">
      <c r="B110" s="2"/>
      <c r="C110" s="2"/>
      <c r="D110" s="2"/>
      <c r="E110" s="2"/>
    </row>
    <row r="111" ht="12.75" customHeight="1">
      <c r="B111" s="2"/>
      <c r="C111" s="2"/>
      <c r="D111" s="2"/>
      <c r="E111" s="2"/>
    </row>
    <row r="112" ht="12.75" customHeight="1">
      <c r="B112" s="2"/>
      <c r="C112" s="2"/>
      <c r="D112" s="2"/>
      <c r="E112" s="2"/>
    </row>
    <row r="113" ht="12.75" customHeight="1">
      <c r="B113" s="2"/>
      <c r="C113" s="2"/>
      <c r="D113" s="2"/>
      <c r="E113" s="2"/>
    </row>
    <row r="114" ht="12.75" customHeight="1">
      <c r="B114" s="2"/>
      <c r="C114" s="2"/>
      <c r="D114" s="2"/>
      <c r="E114" s="2"/>
    </row>
    <row r="115" ht="12.75" customHeight="1">
      <c r="B115" s="2"/>
      <c r="C115" s="2"/>
      <c r="D115" s="2"/>
      <c r="E115" s="2"/>
    </row>
    <row r="116" ht="12.75" customHeight="1">
      <c r="B116" s="2"/>
      <c r="C116" s="2"/>
      <c r="D116" s="2"/>
      <c r="E116" s="2"/>
    </row>
    <row r="117" ht="12.75" customHeight="1">
      <c r="B117" s="2"/>
      <c r="C117" s="2"/>
      <c r="D117" s="2"/>
      <c r="E117" s="2"/>
    </row>
    <row r="118" ht="12.75" customHeight="1">
      <c r="B118" s="2"/>
      <c r="C118" s="2"/>
      <c r="D118" s="2"/>
      <c r="E118" s="2"/>
    </row>
    <row r="119" ht="12.75" customHeight="1">
      <c r="B119" s="2"/>
      <c r="C119" s="2"/>
      <c r="D119" s="2"/>
      <c r="E119" s="2"/>
    </row>
    <row r="120" ht="12.75" customHeight="1">
      <c r="B120" s="2"/>
      <c r="C120" s="2"/>
      <c r="D120" s="2"/>
      <c r="E120" s="2"/>
    </row>
    <row r="121" ht="12.75" customHeight="1">
      <c r="B121" s="2"/>
      <c r="C121" s="2"/>
      <c r="D121" s="2"/>
      <c r="E121" s="2"/>
    </row>
    <row r="122" ht="12.75" customHeight="1">
      <c r="B122" s="2"/>
      <c r="C122" s="2"/>
      <c r="D122" s="2"/>
      <c r="E122" s="2"/>
    </row>
    <row r="123" ht="12.75" customHeight="1">
      <c r="B123" s="2"/>
      <c r="C123" s="2"/>
      <c r="D123" s="2"/>
      <c r="E123" s="2"/>
    </row>
    <row r="124" ht="12.75" customHeight="1">
      <c r="B124" s="2"/>
      <c r="C124" s="2"/>
      <c r="D124" s="2"/>
      <c r="E124" s="2"/>
    </row>
    <row r="125" ht="12.75" customHeight="1">
      <c r="B125" s="2"/>
      <c r="C125" s="2"/>
      <c r="D125" s="2"/>
      <c r="E125" s="2"/>
    </row>
    <row r="126" ht="12.75" customHeight="1">
      <c r="B126" s="2"/>
      <c r="C126" s="2"/>
      <c r="D126" s="2"/>
      <c r="E126" s="2"/>
    </row>
    <row r="127" ht="12.75" customHeight="1">
      <c r="B127" s="2"/>
      <c r="C127" s="2"/>
      <c r="D127" s="2"/>
      <c r="E127" s="2"/>
    </row>
    <row r="128" ht="12.75" customHeight="1">
      <c r="B128" s="2"/>
      <c r="C128" s="2"/>
      <c r="D128" s="2"/>
      <c r="E128" s="2"/>
    </row>
    <row r="129" ht="12.75" customHeight="1">
      <c r="B129" s="2"/>
      <c r="C129" s="2"/>
      <c r="D129" s="2"/>
      <c r="E129" s="2"/>
    </row>
    <row r="130" ht="12.75" customHeight="1">
      <c r="B130" s="2"/>
      <c r="C130" s="2"/>
      <c r="D130" s="2"/>
      <c r="E130" s="2"/>
    </row>
    <row r="131" ht="12.75" customHeight="1">
      <c r="B131" s="2"/>
      <c r="C131" s="2"/>
      <c r="D131" s="2"/>
      <c r="E131" s="2"/>
    </row>
    <row r="132" ht="12.75" customHeight="1">
      <c r="B132" s="2"/>
      <c r="C132" s="2"/>
      <c r="D132" s="2"/>
      <c r="E132" s="2"/>
    </row>
    <row r="133" ht="12.75" customHeight="1">
      <c r="B133" s="2"/>
      <c r="C133" s="2"/>
      <c r="D133" s="2"/>
      <c r="E133" s="2"/>
    </row>
    <row r="134" ht="12.75" customHeight="1">
      <c r="B134" s="2"/>
      <c r="C134" s="2"/>
      <c r="D134" s="2"/>
      <c r="E134" s="2"/>
    </row>
    <row r="135" ht="12.75" customHeight="1">
      <c r="B135" s="2"/>
      <c r="C135" s="2"/>
      <c r="D135" s="2"/>
      <c r="E135" s="2"/>
    </row>
    <row r="136" ht="12.75" customHeight="1">
      <c r="B136" s="2"/>
      <c r="C136" s="2"/>
      <c r="D136" s="2"/>
      <c r="E136" s="2"/>
    </row>
    <row r="137" ht="12.75" customHeight="1">
      <c r="B137" s="2"/>
      <c r="C137" s="2"/>
      <c r="D137" s="2"/>
      <c r="E137" s="2"/>
    </row>
    <row r="138" ht="12.75" customHeight="1">
      <c r="B138" s="2"/>
      <c r="C138" s="2"/>
      <c r="D138" s="2"/>
      <c r="E138" s="2"/>
    </row>
    <row r="139" ht="12.75" customHeight="1">
      <c r="B139" s="2"/>
      <c r="C139" s="2"/>
      <c r="D139" s="2"/>
      <c r="E139" s="2"/>
    </row>
    <row r="140" ht="12.75" customHeight="1">
      <c r="B140" s="2"/>
      <c r="C140" s="2"/>
      <c r="D140" s="2"/>
      <c r="E140" s="2"/>
    </row>
    <row r="141" ht="12.75" customHeight="1">
      <c r="B141" s="2"/>
      <c r="C141" s="2"/>
      <c r="D141" s="2"/>
      <c r="E141" s="2"/>
    </row>
    <row r="142" ht="12.75" customHeight="1">
      <c r="B142" s="2"/>
      <c r="C142" s="2"/>
      <c r="D142" s="2"/>
      <c r="E142" s="2"/>
    </row>
    <row r="143" ht="12.75" customHeight="1">
      <c r="B143" s="2"/>
      <c r="C143" s="2"/>
      <c r="D143" s="2"/>
      <c r="E143" s="2"/>
    </row>
    <row r="144" ht="12.75" customHeight="1">
      <c r="B144" s="2"/>
      <c r="C144" s="2"/>
      <c r="D144" s="2"/>
      <c r="E144" s="2"/>
    </row>
    <row r="145" ht="12.75" customHeight="1">
      <c r="B145" s="2"/>
      <c r="C145" s="2"/>
      <c r="D145" s="2"/>
      <c r="E145" s="2"/>
    </row>
    <row r="146" ht="12.75" customHeight="1">
      <c r="B146" s="2"/>
      <c r="C146" s="2"/>
      <c r="D146" s="2"/>
      <c r="E146" s="2"/>
    </row>
    <row r="147" ht="12.75" customHeight="1">
      <c r="B147" s="2"/>
      <c r="C147" s="2"/>
      <c r="D147" s="2"/>
      <c r="E147" s="2"/>
    </row>
    <row r="148" ht="12.75" customHeight="1">
      <c r="B148" s="2"/>
      <c r="C148" s="2"/>
      <c r="D148" s="2"/>
      <c r="E148" s="2"/>
    </row>
    <row r="149" ht="12.75" customHeight="1">
      <c r="B149" s="2"/>
      <c r="C149" s="2"/>
      <c r="D149" s="2"/>
      <c r="E149" s="2"/>
    </row>
    <row r="150" ht="12.75" customHeight="1">
      <c r="B150" s="2"/>
      <c r="C150" s="2"/>
      <c r="D150" s="2"/>
      <c r="E150" s="2"/>
    </row>
    <row r="151" ht="12.75" customHeight="1">
      <c r="B151" s="2"/>
      <c r="C151" s="2"/>
      <c r="D151" s="2"/>
      <c r="E151" s="2"/>
    </row>
    <row r="152" ht="12.75" customHeight="1">
      <c r="B152" s="2"/>
      <c r="C152" s="2"/>
      <c r="D152" s="2"/>
      <c r="E152" s="2"/>
    </row>
    <row r="153" ht="12.75" customHeight="1">
      <c r="B153" s="2"/>
      <c r="C153" s="2"/>
      <c r="D153" s="2"/>
      <c r="E153" s="2"/>
    </row>
    <row r="154" ht="12.75" customHeight="1">
      <c r="B154" s="2"/>
      <c r="C154" s="2"/>
      <c r="D154" s="2"/>
      <c r="E154" s="2"/>
    </row>
    <row r="155" ht="12.75" customHeight="1">
      <c r="B155" s="2"/>
      <c r="C155" s="2"/>
      <c r="D155" s="2"/>
      <c r="E155" s="2"/>
    </row>
    <row r="156" ht="12.75" customHeight="1">
      <c r="B156" s="2"/>
      <c r="C156" s="2"/>
      <c r="D156" s="2"/>
      <c r="E156" s="2"/>
    </row>
    <row r="157" ht="12.75" customHeight="1">
      <c r="B157" s="2"/>
      <c r="C157" s="2"/>
      <c r="D157" s="2"/>
      <c r="E157" s="2"/>
    </row>
    <row r="158" ht="12.75" customHeight="1">
      <c r="B158" s="2"/>
      <c r="C158" s="2"/>
      <c r="D158" s="2"/>
      <c r="E158" s="2"/>
    </row>
    <row r="159" ht="12.75" customHeight="1">
      <c r="B159" s="2"/>
      <c r="C159" s="2"/>
      <c r="D159" s="2"/>
      <c r="E159" s="2"/>
    </row>
    <row r="160" ht="12.75" customHeight="1">
      <c r="B160" s="2"/>
      <c r="C160" s="2"/>
      <c r="D160" s="2"/>
      <c r="E160" s="2"/>
    </row>
    <row r="161" ht="12.75" customHeight="1">
      <c r="B161" s="2"/>
      <c r="C161" s="2"/>
      <c r="D161" s="2"/>
      <c r="E161" s="2"/>
    </row>
    <row r="162" ht="12.75" customHeight="1">
      <c r="B162" s="2"/>
      <c r="C162" s="2"/>
      <c r="D162" s="2"/>
      <c r="E162" s="2"/>
    </row>
    <row r="163" ht="12.75" customHeight="1">
      <c r="B163" s="2"/>
      <c r="C163" s="2"/>
      <c r="D163" s="2"/>
      <c r="E163" s="2"/>
    </row>
    <row r="164" ht="12.75" customHeight="1">
      <c r="B164" s="2"/>
      <c r="C164" s="2"/>
      <c r="D164" s="2"/>
      <c r="E164" s="2"/>
    </row>
    <row r="165" ht="12.75" customHeight="1">
      <c r="B165" s="2"/>
      <c r="C165" s="2"/>
      <c r="D165" s="2"/>
      <c r="E165" s="2"/>
    </row>
    <row r="166" ht="12.75" customHeight="1">
      <c r="B166" s="2"/>
      <c r="C166" s="2"/>
      <c r="D166" s="2"/>
      <c r="E166" s="2"/>
    </row>
    <row r="167" ht="12.75" customHeight="1">
      <c r="B167" s="2"/>
      <c r="C167" s="2"/>
      <c r="D167" s="2"/>
      <c r="E167" s="2"/>
    </row>
    <row r="168" ht="12.75" customHeight="1">
      <c r="B168" s="2"/>
      <c r="C168" s="2"/>
      <c r="D168" s="2"/>
      <c r="E168" s="2"/>
    </row>
    <row r="169" ht="12.75" customHeight="1">
      <c r="B169" s="2"/>
      <c r="C169" s="2"/>
      <c r="D169" s="2"/>
      <c r="E169" s="2"/>
    </row>
    <row r="170" ht="12.75" customHeight="1">
      <c r="B170" s="2"/>
      <c r="C170" s="2"/>
      <c r="D170" s="2"/>
      <c r="E170" s="2"/>
    </row>
    <row r="171" ht="12.75" customHeight="1">
      <c r="B171" s="2"/>
      <c r="C171" s="2"/>
      <c r="D171" s="2"/>
      <c r="E171" s="2"/>
    </row>
    <row r="172" ht="12.75" customHeight="1">
      <c r="B172" s="2"/>
      <c r="C172" s="2"/>
      <c r="D172" s="2"/>
      <c r="E172" s="2"/>
    </row>
    <row r="173" ht="12.75" customHeight="1">
      <c r="B173" s="2"/>
      <c r="C173" s="2"/>
      <c r="D173" s="2"/>
      <c r="E173" s="2"/>
    </row>
    <row r="174" ht="12.75" customHeight="1">
      <c r="B174" s="2"/>
      <c r="C174" s="2"/>
      <c r="D174" s="2"/>
      <c r="E174" s="2"/>
    </row>
    <row r="175" ht="12.75" customHeight="1">
      <c r="B175" s="2"/>
      <c r="C175" s="2"/>
      <c r="D175" s="2"/>
      <c r="E175" s="2"/>
    </row>
    <row r="176" ht="12.75" customHeight="1">
      <c r="B176" s="2"/>
      <c r="C176" s="2"/>
      <c r="D176" s="2"/>
      <c r="E176" s="2"/>
    </row>
    <row r="177" ht="12.75" customHeight="1">
      <c r="B177" s="2"/>
      <c r="C177" s="2"/>
      <c r="D177" s="2"/>
      <c r="E177" s="2"/>
    </row>
    <row r="178" ht="12.75" customHeight="1">
      <c r="B178" s="2"/>
      <c r="C178" s="2"/>
      <c r="D178" s="2"/>
      <c r="E178" s="2"/>
    </row>
    <row r="179" ht="12.75" customHeight="1">
      <c r="B179" s="2"/>
      <c r="C179" s="2"/>
      <c r="D179" s="2"/>
      <c r="E179" s="2"/>
    </row>
    <row r="180" ht="12.75" customHeight="1">
      <c r="B180" s="2"/>
      <c r="C180" s="2"/>
      <c r="D180" s="2"/>
      <c r="E180" s="2"/>
    </row>
    <row r="181" ht="12.75" customHeight="1">
      <c r="B181" s="2"/>
      <c r="C181" s="2"/>
      <c r="D181" s="2"/>
      <c r="E181" s="2"/>
    </row>
    <row r="182" ht="12.75" customHeight="1">
      <c r="B182" s="2"/>
      <c r="C182" s="2"/>
      <c r="D182" s="2"/>
      <c r="E182" s="2"/>
    </row>
    <row r="183" ht="12.75" customHeight="1">
      <c r="B183" s="2"/>
      <c r="C183" s="2"/>
      <c r="D183" s="2"/>
      <c r="E183" s="2"/>
    </row>
    <row r="184" ht="12.75" customHeight="1">
      <c r="B184" s="2"/>
      <c r="C184" s="2"/>
      <c r="D184" s="2"/>
      <c r="E184" s="2"/>
    </row>
    <row r="185" ht="12.75" customHeight="1">
      <c r="B185" s="2"/>
      <c r="C185" s="2"/>
      <c r="D185" s="2"/>
      <c r="E185" s="2"/>
    </row>
    <row r="186" ht="12.75" customHeight="1">
      <c r="B186" s="2"/>
      <c r="C186" s="2"/>
      <c r="D186" s="2"/>
      <c r="E186" s="2"/>
    </row>
    <row r="187" ht="12.75" customHeight="1">
      <c r="B187" s="2"/>
      <c r="C187" s="2"/>
      <c r="D187" s="2"/>
      <c r="E187" s="2"/>
    </row>
    <row r="188" ht="12.75" customHeight="1">
      <c r="B188" s="2"/>
      <c r="C188" s="2"/>
      <c r="D188" s="2"/>
      <c r="E188" s="2"/>
    </row>
    <row r="189" ht="12.75" customHeight="1">
      <c r="B189" s="2"/>
      <c r="C189" s="2"/>
      <c r="D189" s="2"/>
      <c r="E189" s="2"/>
    </row>
    <row r="190" ht="12.75" customHeight="1">
      <c r="B190" s="2"/>
      <c r="C190" s="2"/>
      <c r="D190" s="2"/>
      <c r="E190" s="2"/>
    </row>
    <row r="191" ht="12.75" customHeight="1">
      <c r="B191" s="2"/>
      <c r="C191" s="2"/>
      <c r="D191" s="2"/>
      <c r="E191" s="2"/>
    </row>
    <row r="192" ht="12.75" customHeight="1">
      <c r="B192" s="2"/>
      <c r="C192" s="2"/>
      <c r="D192" s="2"/>
      <c r="E192" s="2"/>
    </row>
    <row r="193" ht="12.75" customHeight="1">
      <c r="B193" s="2"/>
      <c r="C193" s="2"/>
      <c r="D193" s="2"/>
      <c r="E193" s="2"/>
    </row>
    <row r="194" ht="12.75" customHeight="1">
      <c r="B194" s="2"/>
      <c r="C194" s="2"/>
      <c r="D194" s="2"/>
      <c r="E194" s="2"/>
    </row>
    <row r="195" ht="12.75" customHeight="1">
      <c r="B195" s="2"/>
      <c r="C195" s="2"/>
      <c r="D195" s="2"/>
      <c r="E195" s="2"/>
    </row>
    <row r="196" ht="12.75" customHeight="1">
      <c r="B196" s="2"/>
      <c r="C196" s="2"/>
      <c r="D196" s="2"/>
      <c r="E196" s="2"/>
    </row>
    <row r="197" ht="12.75" customHeight="1">
      <c r="B197" s="2"/>
      <c r="C197" s="2"/>
      <c r="D197" s="2"/>
      <c r="E197" s="2"/>
    </row>
    <row r="198" ht="12.75" customHeight="1">
      <c r="B198" s="2"/>
      <c r="C198" s="2"/>
      <c r="D198" s="2"/>
      <c r="E198" s="2"/>
    </row>
    <row r="199" ht="12.75" customHeight="1">
      <c r="B199" s="2"/>
      <c r="C199" s="2"/>
      <c r="D199" s="2"/>
      <c r="E199" s="2"/>
    </row>
    <row r="200" ht="12.75" customHeight="1">
      <c r="B200" s="2"/>
      <c r="C200" s="2"/>
      <c r="D200" s="2"/>
      <c r="E200" s="2"/>
    </row>
    <row r="201" ht="12.75" customHeight="1">
      <c r="B201" s="2"/>
      <c r="C201" s="2"/>
      <c r="D201" s="2"/>
      <c r="E201" s="2"/>
    </row>
    <row r="202" ht="12.75" customHeight="1">
      <c r="B202" s="2"/>
      <c r="C202" s="2"/>
      <c r="D202" s="2"/>
      <c r="E202" s="2"/>
    </row>
    <row r="203" ht="12.75" customHeight="1">
      <c r="B203" s="2"/>
      <c r="C203" s="2"/>
      <c r="D203" s="2"/>
      <c r="E203" s="2"/>
    </row>
    <row r="204" ht="12.75" customHeight="1">
      <c r="B204" s="2"/>
      <c r="C204" s="2"/>
      <c r="D204" s="2"/>
      <c r="E204" s="2"/>
    </row>
    <row r="205" ht="12.75" customHeight="1">
      <c r="B205" s="2"/>
      <c r="C205" s="2"/>
      <c r="D205" s="2"/>
      <c r="E205" s="2"/>
    </row>
    <row r="206" ht="12.75" customHeight="1">
      <c r="B206" s="2"/>
      <c r="C206" s="2"/>
      <c r="D206" s="2"/>
      <c r="E206" s="2"/>
    </row>
    <row r="207" ht="12.75" customHeight="1">
      <c r="B207" s="2"/>
      <c r="C207" s="2"/>
      <c r="D207" s="2"/>
      <c r="E207" s="2"/>
    </row>
    <row r="208" ht="12.75" customHeight="1">
      <c r="B208" s="2"/>
      <c r="C208" s="2"/>
      <c r="D208" s="2"/>
      <c r="E208" s="2"/>
    </row>
    <row r="209" ht="12.75" customHeight="1">
      <c r="B209" s="2"/>
      <c r="C209" s="2"/>
      <c r="D209" s="2"/>
      <c r="E209" s="2"/>
    </row>
    <row r="210" ht="12.75" customHeight="1">
      <c r="B210" s="2"/>
      <c r="C210" s="2"/>
      <c r="D210" s="2"/>
      <c r="E210" s="2"/>
    </row>
    <row r="211" ht="12.75" customHeight="1">
      <c r="B211" s="2"/>
      <c r="C211" s="2"/>
      <c r="D211" s="2"/>
      <c r="E211" s="2"/>
    </row>
    <row r="212" ht="12.75" customHeight="1">
      <c r="B212" s="2"/>
      <c r="C212" s="2"/>
      <c r="D212" s="2"/>
      <c r="E212" s="2"/>
    </row>
    <row r="213" ht="12.75" customHeight="1">
      <c r="B213" s="2"/>
      <c r="C213" s="2"/>
      <c r="D213" s="2"/>
      <c r="E213" s="2"/>
    </row>
    <row r="214" ht="12.75" customHeight="1">
      <c r="B214" s="2"/>
      <c r="C214" s="2"/>
      <c r="D214" s="2"/>
      <c r="E214" s="2"/>
    </row>
    <row r="215" ht="12.75" customHeight="1">
      <c r="B215" s="2"/>
      <c r="C215" s="2"/>
      <c r="D215" s="2"/>
      <c r="E215" s="2"/>
    </row>
    <row r="216" ht="12.75" customHeight="1">
      <c r="B216" s="2"/>
      <c r="C216" s="2"/>
      <c r="D216" s="2"/>
      <c r="E216" s="2"/>
    </row>
    <row r="217" ht="12.75" customHeight="1">
      <c r="B217" s="2"/>
      <c r="C217" s="2"/>
      <c r="D217" s="2"/>
      <c r="E217" s="2"/>
    </row>
    <row r="218" ht="12.75" customHeight="1">
      <c r="B218" s="2"/>
      <c r="C218" s="2"/>
      <c r="D218" s="2"/>
      <c r="E218" s="2"/>
    </row>
    <row r="219" ht="12.75" customHeight="1">
      <c r="B219" s="2"/>
      <c r="C219" s="2"/>
      <c r="D219" s="2"/>
      <c r="E219" s="2"/>
    </row>
    <row r="220" ht="12.75" customHeight="1">
      <c r="B220" s="2"/>
      <c r="C220" s="2"/>
      <c r="D220" s="2"/>
      <c r="E220" s="2"/>
    </row>
    <row r="221" ht="12.75" customHeight="1">
      <c r="B221" s="2"/>
      <c r="C221" s="2"/>
      <c r="D221" s="2"/>
      <c r="E221" s="2"/>
    </row>
    <row r="222" ht="12.75" customHeight="1">
      <c r="B222" s="2"/>
      <c r="C222" s="2"/>
      <c r="D222" s="2"/>
      <c r="E222" s="2"/>
    </row>
    <row r="223" ht="12.75" customHeight="1">
      <c r="B223" s="2"/>
      <c r="C223" s="2"/>
      <c r="D223" s="2"/>
      <c r="E223" s="2"/>
    </row>
    <row r="224" ht="12.75" customHeight="1">
      <c r="B224" s="2"/>
      <c r="C224" s="2"/>
      <c r="D224" s="2"/>
      <c r="E224" s="2"/>
    </row>
    <row r="225" ht="12.75" customHeight="1">
      <c r="B225" s="2"/>
      <c r="C225" s="2"/>
      <c r="D225" s="2"/>
      <c r="E225" s="2"/>
    </row>
    <row r="226" ht="12.75" customHeight="1">
      <c r="B226" s="2"/>
      <c r="C226" s="2"/>
      <c r="D226" s="2"/>
      <c r="E226" s="2"/>
    </row>
    <row r="227" ht="12.75" customHeight="1">
      <c r="B227" s="2"/>
      <c r="C227" s="2"/>
      <c r="D227" s="2"/>
      <c r="E227" s="2"/>
    </row>
    <row r="228" ht="12.75" customHeight="1">
      <c r="B228" s="2"/>
      <c r="C228" s="2"/>
      <c r="D228" s="2"/>
      <c r="E228" s="2"/>
    </row>
    <row r="229" ht="12.75" customHeight="1">
      <c r="B229" s="2"/>
      <c r="C229" s="2"/>
      <c r="D229" s="2"/>
      <c r="E229" s="2"/>
    </row>
    <row r="230" ht="12.75" customHeight="1">
      <c r="B230" s="2"/>
      <c r="C230" s="2"/>
      <c r="D230" s="2"/>
      <c r="E230" s="2"/>
    </row>
    <row r="231" ht="12.75" customHeight="1">
      <c r="B231" s="2"/>
      <c r="C231" s="2"/>
      <c r="D231" s="2"/>
      <c r="E231" s="2"/>
    </row>
    <row r="232" ht="12.75" customHeight="1">
      <c r="B232" s="2"/>
      <c r="C232" s="2"/>
      <c r="D232" s="2"/>
      <c r="E232" s="2"/>
    </row>
    <row r="233" ht="12.75" customHeight="1">
      <c r="B233" s="2"/>
      <c r="C233" s="2"/>
      <c r="D233" s="2"/>
      <c r="E233" s="2"/>
    </row>
    <row r="234" ht="12.75" customHeight="1">
      <c r="B234" s="2"/>
      <c r="C234" s="2"/>
      <c r="D234" s="2"/>
      <c r="E234" s="2"/>
    </row>
    <row r="235" ht="12.75" customHeight="1">
      <c r="B235" s="2"/>
      <c r="C235" s="2"/>
      <c r="D235" s="2"/>
      <c r="E235" s="2"/>
    </row>
    <row r="236" ht="12.75" customHeight="1">
      <c r="B236" s="2"/>
      <c r="C236" s="2"/>
      <c r="D236" s="2"/>
      <c r="E236" s="2"/>
    </row>
    <row r="237" ht="12.75" customHeight="1">
      <c r="B237" s="2"/>
      <c r="C237" s="2"/>
      <c r="D237" s="2"/>
      <c r="E237" s="2"/>
    </row>
    <row r="238" ht="12.75" customHeight="1">
      <c r="B238" s="2"/>
      <c r="C238" s="2"/>
      <c r="D238" s="2"/>
      <c r="E238" s="2"/>
    </row>
    <row r="239" ht="12.75" customHeight="1">
      <c r="B239" s="2"/>
      <c r="C239" s="2"/>
      <c r="D239" s="2"/>
      <c r="E239" s="2"/>
    </row>
    <row r="240" ht="12.75" customHeight="1">
      <c r="B240" s="2"/>
      <c r="C240" s="2"/>
      <c r="D240" s="2"/>
      <c r="E240" s="2"/>
    </row>
    <row r="241" ht="12.75" customHeight="1">
      <c r="B241" s="2"/>
      <c r="C241" s="2"/>
      <c r="D241" s="2"/>
      <c r="E241" s="2"/>
    </row>
    <row r="242" ht="12.75" customHeight="1">
      <c r="B242" s="2"/>
      <c r="C242" s="2"/>
      <c r="D242" s="2"/>
      <c r="E242" s="2"/>
    </row>
    <row r="243" ht="12.75" customHeight="1">
      <c r="B243" s="2"/>
      <c r="C243" s="2"/>
      <c r="D243" s="2"/>
      <c r="E243" s="2"/>
    </row>
    <row r="244" ht="12.75" customHeight="1">
      <c r="B244" s="2"/>
      <c r="C244" s="2"/>
      <c r="D244" s="2"/>
      <c r="E244" s="2"/>
    </row>
    <row r="245" ht="12.75" customHeight="1">
      <c r="B245" s="2"/>
      <c r="C245" s="2"/>
      <c r="D245" s="2"/>
      <c r="E245" s="2"/>
    </row>
    <row r="246" ht="12.75" customHeight="1">
      <c r="B246" s="2"/>
      <c r="C246" s="2"/>
      <c r="D246" s="2"/>
      <c r="E246" s="2"/>
    </row>
    <row r="247" ht="12.75" customHeight="1">
      <c r="B247" s="2"/>
      <c r="C247" s="2"/>
      <c r="D247" s="2"/>
      <c r="E247" s="2"/>
    </row>
    <row r="248" ht="12.75" customHeight="1">
      <c r="B248" s="2"/>
      <c r="C248" s="2"/>
      <c r="D248" s="2"/>
      <c r="E248" s="2"/>
    </row>
    <row r="249" ht="12.75" customHeight="1">
      <c r="B249" s="2"/>
      <c r="C249" s="2"/>
      <c r="D249" s="2"/>
      <c r="E249" s="2"/>
    </row>
    <row r="250" ht="12.75" customHeight="1">
      <c r="B250" s="2"/>
      <c r="C250" s="2"/>
      <c r="D250" s="2"/>
      <c r="E250" s="2"/>
    </row>
    <row r="251" ht="12.75" customHeight="1">
      <c r="B251" s="2"/>
      <c r="C251" s="2"/>
      <c r="D251" s="2"/>
      <c r="E251" s="2"/>
    </row>
    <row r="252" ht="12.75" customHeight="1">
      <c r="B252" s="2"/>
      <c r="C252" s="2"/>
      <c r="D252" s="2"/>
      <c r="E252" s="2"/>
    </row>
    <row r="253" ht="12.75" customHeight="1">
      <c r="B253" s="2"/>
      <c r="C253" s="2"/>
      <c r="D253" s="2"/>
      <c r="E253" s="2"/>
    </row>
    <row r="254" ht="12.75" customHeight="1">
      <c r="B254" s="2"/>
      <c r="C254" s="2"/>
      <c r="D254" s="2"/>
      <c r="E254" s="2"/>
    </row>
    <row r="255" ht="12.75" customHeight="1">
      <c r="B255" s="2"/>
      <c r="C255" s="2"/>
      <c r="D255" s="2"/>
      <c r="E255" s="2"/>
    </row>
    <row r="256" ht="12.75" customHeight="1">
      <c r="B256" s="2"/>
      <c r="C256" s="2"/>
      <c r="D256" s="2"/>
      <c r="E256" s="2"/>
    </row>
    <row r="257" ht="12.75" customHeight="1">
      <c r="B257" s="2"/>
      <c r="C257" s="2"/>
      <c r="D257" s="2"/>
      <c r="E257" s="2"/>
    </row>
    <row r="258" ht="12.75" customHeight="1">
      <c r="B258" s="2"/>
      <c r="C258" s="2"/>
      <c r="D258" s="2"/>
      <c r="E258" s="2"/>
    </row>
    <row r="259" ht="12.75" customHeight="1">
      <c r="B259" s="2"/>
      <c r="C259" s="2"/>
      <c r="D259" s="2"/>
      <c r="E259" s="2"/>
    </row>
    <row r="260" ht="12.75" customHeight="1">
      <c r="B260" s="2"/>
      <c r="C260" s="2"/>
      <c r="D260" s="2"/>
      <c r="E260" s="2"/>
    </row>
    <row r="261" ht="12.75" customHeight="1">
      <c r="B261" s="2"/>
      <c r="C261" s="2"/>
      <c r="D261" s="2"/>
      <c r="E261" s="2"/>
    </row>
    <row r="262" ht="12.75" customHeight="1">
      <c r="B262" s="2"/>
      <c r="C262" s="2"/>
      <c r="D262" s="2"/>
      <c r="E262" s="2"/>
    </row>
    <row r="263" ht="12.75" customHeight="1">
      <c r="B263" s="2"/>
      <c r="C263" s="2"/>
      <c r="D263" s="2"/>
      <c r="E263" s="2"/>
    </row>
    <row r="264" ht="12.75" customHeight="1">
      <c r="B264" s="2"/>
      <c r="C264" s="2"/>
      <c r="D264" s="2"/>
      <c r="E264" s="2"/>
    </row>
    <row r="265" ht="12.75" customHeight="1">
      <c r="B265" s="2"/>
      <c r="C265" s="2"/>
      <c r="D265" s="2"/>
      <c r="E265" s="2"/>
    </row>
    <row r="266" ht="12.75" customHeight="1">
      <c r="B266" s="2"/>
      <c r="C266" s="2"/>
      <c r="D266" s="2"/>
      <c r="E266" s="2"/>
    </row>
    <row r="267" ht="12.75" customHeight="1">
      <c r="B267" s="2"/>
      <c r="C267" s="2"/>
      <c r="D267" s="2"/>
      <c r="E267" s="2"/>
    </row>
    <row r="268" ht="12.75" customHeight="1">
      <c r="B268" s="2"/>
      <c r="C268" s="2"/>
      <c r="D268" s="2"/>
      <c r="E268" s="2"/>
    </row>
    <row r="269" ht="12.75" customHeight="1">
      <c r="B269" s="2"/>
      <c r="C269" s="2"/>
      <c r="D269" s="2"/>
      <c r="E269" s="2"/>
    </row>
    <row r="270" ht="12.75" customHeight="1">
      <c r="B270" s="2"/>
      <c r="C270" s="2"/>
      <c r="D270" s="2"/>
      <c r="E270" s="2"/>
    </row>
    <row r="271" ht="12.75" customHeight="1">
      <c r="B271" s="2"/>
      <c r="C271" s="2"/>
      <c r="D271" s="2"/>
      <c r="E271" s="2"/>
    </row>
    <row r="272" ht="12.75" customHeight="1">
      <c r="B272" s="2"/>
      <c r="C272" s="2"/>
      <c r="D272" s="2"/>
      <c r="E272" s="2"/>
    </row>
    <row r="273" ht="12.75" customHeight="1">
      <c r="B273" s="2"/>
      <c r="C273" s="2"/>
      <c r="D273" s="2"/>
      <c r="E273" s="2"/>
    </row>
    <row r="274" ht="12.75" customHeight="1">
      <c r="B274" s="2"/>
      <c r="C274" s="2"/>
      <c r="D274" s="2"/>
      <c r="E274" s="2"/>
    </row>
    <row r="275" ht="12.75" customHeight="1">
      <c r="B275" s="2"/>
      <c r="C275" s="2"/>
      <c r="D275" s="2"/>
      <c r="E275" s="2"/>
    </row>
    <row r="276" ht="12.75" customHeight="1">
      <c r="B276" s="2"/>
      <c r="C276" s="2"/>
      <c r="D276" s="2"/>
      <c r="E276" s="2"/>
    </row>
    <row r="277" ht="12.75" customHeight="1">
      <c r="B277" s="2"/>
      <c r="C277" s="2"/>
      <c r="D277" s="2"/>
      <c r="E277" s="2"/>
    </row>
    <row r="278" ht="12.75" customHeight="1">
      <c r="B278" s="2"/>
      <c r="C278" s="2"/>
      <c r="D278" s="2"/>
      <c r="E278" s="2"/>
    </row>
    <row r="279" ht="12.75" customHeight="1">
      <c r="B279" s="2"/>
      <c r="C279" s="2"/>
      <c r="D279" s="2"/>
      <c r="E279" s="2"/>
    </row>
    <row r="280" ht="12.75" customHeight="1">
      <c r="B280" s="2"/>
      <c r="C280" s="2"/>
      <c r="D280" s="2"/>
      <c r="E280" s="2"/>
    </row>
    <row r="281" ht="12.75" customHeight="1">
      <c r="B281" s="2"/>
      <c r="C281" s="2"/>
      <c r="D281" s="2"/>
      <c r="E281" s="2"/>
    </row>
    <row r="282" ht="12.75" customHeight="1">
      <c r="B282" s="2"/>
      <c r="C282" s="2"/>
      <c r="D282" s="2"/>
      <c r="E282" s="2"/>
    </row>
    <row r="283" ht="12.75" customHeight="1">
      <c r="B283" s="2"/>
      <c r="C283" s="2"/>
      <c r="D283" s="2"/>
      <c r="E283" s="2"/>
    </row>
    <row r="284" ht="12.75" customHeight="1">
      <c r="B284" s="2"/>
      <c r="C284" s="2"/>
      <c r="D284" s="2"/>
      <c r="E284" s="2"/>
    </row>
    <row r="285" ht="12.75" customHeight="1">
      <c r="B285" s="2"/>
      <c r="C285" s="2"/>
      <c r="D285" s="2"/>
      <c r="E285" s="2"/>
    </row>
    <row r="286" ht="12.75" customHeight="1">
      <c r="B286" s="2"/>
      <c r="C286" s="2"/>
      <c r="D286" s="2"/>
      <c r="E286" s="2"/>
    </row>
    <row r="287" ht="12.75" customHeight="1">
      <c r="B287" s="2"/>
      <c r="C287" s="2"/>
      <c r="D287" s="2"/>
      <c r="E287" s="2"/>
    </row>
    <row r="288" ht="12.75" customHeight="1">
      <c r="B288" s="2"/>
      <c r="C288" s="2"/>
      <c r="D288" s="2"/>
      <c r="E288" s="2"/>
    </row>
    <row r="289" ht="12.75" customHeight="1">
      <c r="B289" s="2"/>
      <c r="C289" s="2"/>
      <c r="D289" s="2"/>
      <c r="E289" s="2"/>
    </row>
    <row r="290" ht="12.75" customHeight="1">
      <c r="B290" s="2"/>
      <c r="C290" s="2"/>
      <c r="D290" s="2"/>
      <c r="E290" s="2"/>
    </row>
    <row r="291" ht="12.75" customHeight="1">
      <c r="B291" s="2"/>
      <c r="C291" s="2"/>
      <c r="D291" s="2"/>
      <c r="E291" s="2"/>
    </row>
    <row r="292" ht="12.75" customHeight="1">
      <c r="B292" s="2"/>
      <c r="C292" s="2"/>
      <c r="D292" s="2"/>
      <c r="E292" s="2"/>
    </row>
    <row r="293" ht="12.75" customHeight="1">
      <c r="B293" s="2"/>
      <c r="C293" s="2"/>
      <c r="D293" s="2"/>
      <c r="E293" s="2"/>
    </row>
    <row r="294" ht="12.75" customHeight="1">
      <c r="B294" s="2"/>
      <c r="C294" s="2"/>
      <c r="D294" s="2"/>
      <c r="E294" s="2"/>
    </row>
    <row r="295" ht="12.75" customHeight="1">
      <c r="B295" s="2"/>
      <c r="C295" s="2"/>
      <c r="D295" s="2"/>
      <c r="E295" s="2"/>
    </row>
    <row r="296" ht="12.75" customHeight="1">
      <c r="B296" s="2"/>
      <c r="C296" s="2"/>
      <c r="D296" s="2"/>
      <c r="E296" s="2"/>
    </row>
    <row r="297" ht="12.75" customHeight="1">
      <c r="B297" s="2"/>
      <c r="C297" s="2"/>
      <c r="D297" s="2"/>
      <c r="E297" s="2"/>
    </row>
    <row r="298" ht="12.75" customHeight="1">
      <c r="B298" s="2"/>
      <c r="C298" s="2"/>
      <c r="D298" s="2"/>
      <c r="E298" s="2"/>
    </row>
    <row r="299" ht="12.75" customHeight="1">
      <c r="B299" s="2"/>
      <c r="C299" s="2"/>
      <c r="D299" s="2"/>
      <c r="E299" s="2"/>
    </row>
    <row r="300" ht="12.75" customHeight="1">
      <c r="B300" s="2"/>
      <c r="C300" s="2"/>
      <c r="D300" s="2"/>
      <c r="E300" s="2"/>
    </row>
    <row r="301" ht="12.75" customHeight="1">
      <c r="B301" s="2"/>
      <c r="C301" s="2"/>
      <c r="D301" s="2"/>
      <c r="E301" s="2"/>
    </row>
    <row r="302" ht="12.75" customHeight="1">
      <c r="B302" s="2"/>
      <c r="C302" s="2"/>
      <c r="D302" s="2"/>
      <c r="E302" s="2"/>
    </row>
    <row r="303" ht="12.75" customHeight="1">
      <c r="B303" s="2"/>
      <c r="C303" s="2"/>
      <c r="D303" s="2"/>
      <c r="E303" s="2"/>
    </row>
    <row r="304" ht="12.75" customHeight="1">
      <c r="B304" s="2"/>
      <c r="C304" s="2"/>
      <c r="D304" s="2"/>
      <c r="E304" s="2"/>
    </row>
    <row r="305" ht="12.75" customHeight="1">
      <c r="B305" s="2"/>
      <c r="C305" s="2"/>
      <c r="D305" s="2"/>
      <c r="E305" s="2"/>
    </row>
    <row r="306" ht="12.75" customHeight="1">
      <c r="B306" s="2"/>
      <c r="C306" s="2"/>
      <c r="D306" s="2"/>
      <c r="E306" s="2"/>
    </row>
    <row r="307" ht="12.75" customHeight="1">
      <c r="B307" s="2"/>
      <c r="C307" s="2"/>
      <c r="D307" s="2"/>
      <c r="E307" s="2"/>
    </row>
    <row r="308" ht="12.75" customHeight="1">
      <c r="B308" s="2"/>
      <c r="C308" s="2"/>
      <c r="D308" s="2"/>
      <c r="E308" s="2"/>
    </row>
    <row r="309" ht="12.75" customHeight="1">
      <c r="B309" s="2"/>
      <c r="C309" s="2"/>
      <c r="D309" s="2"/>
      <c r="E309" s="2"/>
    </row>
    <row r="310" ht="12.75" customHeight="1">
      <c r="B310" s="2"/>
      <c r="C310" s="2"/>
      <c r="D310" s="2"/>
      <c r="E310" s="2"/>
    </row>
    <row r="311" ht="12.75" customHeight="1">
      <c r="B311" s="2"/>
      <c r="C311" s="2"/>
      <c r="D311" s="2"/>
      <c r="E311" s="2"/>
    </row>
    <row r="312" ht="12.75" customHeight="1">
      <c r="B312" s="2"/>
      <c r="C312" s="2"/>
      <c r="D312" s="2"/>
      <c r="E312" s="2"/>
    </row>
    <row r="313" ht="12.75" customHeight="1">
      <c r="B313" s="2"/>
      <c r="C313" s="2"/>
      <c r="D313" s="2"/>
      <c r="E313" s="2"/>
    </row>
    <row r="314" ht="12.75" customHeight="1">
      <c r="B314" s="2"/>
      <c r="C314" s="2"/>
      <c r="D314" s="2"/>
      <c r="E314" s="2"/>
    </row>
    <row r="315" ht="12.75" customHeight="1">
      <c r="B315" s="2"/>
      <c r="C315" s="2"/>
      <c r="D315" s="2"/>
      <c r="E315" s="2"/>
    </row>
    <row r="316" ht="12.75" customHeight="1">
      <c r="B316" s="2"/>
      <c r="C316" s="2"/>
      <c r="D316" s="2"/>
      <c r="E316" s="2"/>
    </row>
    <row r="317" ht="12.75" customHeight="1">
      <c r="B317" s="2"/>
      <c r="C317" s="2"/>
      <c r="D317" s="2"/>
      <c r="E317" s="2"/>
    </row>
    <row r="318" ht="12.75" customHeight="1">
      <c r="B318" s="2"/>
      <c r="C318" s="2"/>
      <c r="D318" s="2"/>
      <c r="E318" s="2"/>
    </row>
    <row r="319" ht="12.75" customHeight="1">
      <c r="B319" s="2"/>
      <c r="C319" s="2"/>
      <c r="D319" s="2"/>
      <c r="E319" s="2"/>
    </row>
    <row r="320" ht="12.75" customHeight="1">
      <c r="B320" s="2"/>
      <c r="C320" s="2"/>
      <c r="D320" s="2"/>
      <c r="E320" s="2"/>
    </row>
    <row r="321" ht="12.75" customHeight="1">
      <c r="B321" s="2"/>
      <c r="C321" s="2"/>
      <c r="D321" s="2"/>
      <c r="E321" s="2"/>
    </row>
    <row r="322" ht="12.75" customHeight="1">
      <c r="B322" s="2"/>
      <c r="C322" s="2"/>
      <c r="D322" s="2"/>
      <c r="E322" s="2"/>
    </row>
    <row r="323" ht="12.75" customHeight="1">
      <c r="B323" s="2"/>
      <c r="C323" s="2"/>
      <c r="D323" s="2"/>
      <c r="E323" s="2"/>
    </row>
    <row r="324" ht="12.75" customHeight="1">
      <c r="B324" s="2"/>
      <c r="C324" s="2"/>
      <c r="D324" s="2"/>
      <c r="E324" s="2"/>
    </row>
    <row r="325" ht="12.75" customHeight="1">
      <c r="B325" s="2"/>
      <c r="C325" s="2"/>
      <c r="D325" s="2"/>
      <c r="E325" s="2"/>
    </row>
    <row r="326" ht="12.75" customHeight="1">
      <c r="B326" s="2"/>
      <c r="C326" s="2"/>
      <c r="D326" s="2"/>
      <c r="E326" s="2"/>
    </row>
    <row r="327" ht="12.75" customHeight="1">
      <c r="B327" s="2"/>
      <c r="C327" s="2"/>
      <c r="D327" s="2"/>
      <c r="E327" s="2"/>
    </row>
    <row r="328" ht="12.75" customHeight="1">
      <c r="B328" s="2"/>
      <c r="C328" s="2"/>
      <c r="D328" s="2"/>
      <c r="E328" s="2"/>
    </row>
    <row r="329" ht="12.75" customHeight="1">
      <c r="B329" s="2"/>
      <c r="C329" s="2"/>
      <c r="D329" s="2"/>
      <c r="E329" s="2"/>
    </row>
    <row r="330" ht="12.75" customHeight="1">
      <c r="B330" s="2"/>
      <c r="C330" s="2"/>
      <c r="D330" s="2"/>
      <c r="E330" s="2"/>
    </row>
    <row r="331" ht="12.75" customHeight="1">
      <c r="B331" s="2"/>
      <c r="C331" s="2"/>
      <c r="D331" s="2"/>
      <c r="E331" s="2"/>
    </row>
    <row r="332" ht="12.75" customHeight="1">
      <c r="B332" s="2"/>
      <c r="C332" s="2"/>
      <c r="D332" s="2"/>
      <c r="E332" s="2"/>
    </row>
    <row r="333" ht="12.75" customHeight="1">
      <c r="B333" s="2"/>
      <c r="C333" s="2"/>
      <c r="D333" s="2"/>
      <c r="E333" s="2"/>
    </row>
    <row r="334" ht="12.75" customHeight="1">
      <c r="B334" s="2"/>
      <c r="C334" s="2"/>
      <c r="D334" s="2"/>
      <c r="E334" s="2"/>
    </row>
    <row r="335" ht="12.75" customHeight="1">
      <c r="B335" s="2"/>
      <c r="C335" s="2"/>
      <c r="D335" s="2"/>
      <c r="E335" s="2"/>
    </row>
    <row r="336" ht="12.75" customHeight="1">
      <c r="B336" s="2"/>
      <c r="C336" s="2"/>
      <c r="D336" s="2"/>
      <c r="E336" s="2"/>
    </row>
    <row r="337" ht="12.75" customHeight="1">
      <c r="B337" s="2"/>
      <c r="C337" s="2"/>
      <c r="D337" s="2"/>
      <c r="E337" s="2"/>
    </row>
    <row r="338" ht="12.75" customHeight="1">
      <c r="B338" s="2"/>
      <c r="C338" s="2"/>
      <c r="D338" s="2"/>
      <c r="E338" s="2"/>
    </row>
    <row r="339" ht="12.75" customHeight="1">
      <c r="B339" s="2"/>
      <c r="C339" s="2"/>
      <c r="D339" s="2"/>
      <c r="E339" s="2"/>
    </row>
    <row r="340" ht="12.75" customHeight="1">
      <c r="B340" s="2"/>
      <c r="C340" s="2"/>
      <c r="D340" s="2"/>
      <c r="E340" s="2"/>
    </row>
    <row r="341" ht="12.75" customHeight="1">
      <c r="B341" s="2"/>
      <c r="C341" s="2"/>
      <c r="D341" s="2"/>
      <c r="E341" s="2"/>
    </row>
    <row r="342" ht="12.75" customHeight="1">
      <c r="B342" s="2"/>
      <c r="C342" s="2"/>
      <c r="D342" s="2"/>
      <c r="E342" s="2"/>
    </row>
    <row r="343" ht="12.75" customHeight="1">
      <c r="B343" s="2"/>
      <c r="C343" s="2"/>
      <c r="D343" s="2"/>
      <c r="E343" s="2"/>
    </row>
    <row r="344" ht="12.75" customHeight="1">
      <c r="B344" s="2"/>
      <c r="C344" s="2"/>
      <c r="D344" s="2"/>
      <c r="E344" s="2"/>
    </row>
    <row r="345" ht="12.75" customHeight="1">
      <c r="B345" s="2"/>
      <c r="C345" s="2"/>
      <c r="D345" s="2"/>
      <c r="E345" s="2"/>
    </row>
    <row r="346" ht="12.75" customHeight="1">
      <c r="B346" s="2"/>
      <c r="C346" s="2"/>
      <c r="D346" s="2"/>
      <c r="E346" s="2"/>
    </row>
    <row r="347" ht="12.75" customHeight="1">
      <c r="B347" s="2"/>
      <c r="C347" s="2"/>
      <c r="D347" s="2"/>
      <c r="E347" s="2"/>
    </row>
    <row r="348" ht="12.75" customHeight="1">
      <c r="B348" s="2"/>
      <c r="C348" s="2"/>
      <c r="D348" s="2"/>
      <c r="E348" s="2"/>
    </row>
    <row r="349" ht="12.75" customHeight="1">
      <c r="B349" s="2"/>
      <c r="C349" s="2"/>
      <c r="D349" s="2"/>
      <c r="E349" s="2"/>
    </row>
    <row r="350" ht="12.75" customHeight="1">
      <c r="B350" s="2"/>
      <c r="C350" s="2"/>
      <c r="D350" s="2"/>
      <c r="E350" s="2"/>
    </row>
    <row r="351" ht="12.75" customHeight="1">
      <c r="B351" s="2"/>
      <c r="C351" s="2"/>
      <c r="D351" s="2"/>
      <c r="E351" s="2"/>
    </row>
    <row r="352" ht="12.75" customHeight="1">
      <c r="B352" s="2"/>
      <c r="C352" s="2"/>
      <c r="D352" s="2"/>
      <c r="E352" s="2"/>
    </row>
    <row r="353" ht="12.75" customHeight="1">
      <c r="B353" s="2"/>
      <c r="C353" s="2"/>
      <c r="D353" s="2"/>
      <c r="E353" s="2"/>
    </row>
    <row r="354" ht="12.75" customHeight="1">
      <c r="B354" s="2"/>
      <c r="C354" s="2"/>
      <c r="D354" s="2"/>
      <c r="E354" s="2"/>
    </row>
    <row r="355" ht="12.75" customHeight="1">
      <c r="B355" s="2"/>
      <c r="C355" s="2"/>
      <c r="D355" s="2"/>
      <c r="E355" s="2"/>
    </row>
    <row r="356" ht="12.75" customHeight="1">
      <c r="B356" s="2"/>
      <c r="C356" s="2"/>
      <c r="D356" s="2"/>
      <c r="E356" s="2"/>
    </row>
    <row r="357" ht="12.75" customHeight="1">
      <c r="B357" s="2"/>
      <c r="C357" s="2"/>
      <c r="D357" s="2"/>
      <c r="E357" s="2"/>
    </row>
    <row r="358" ht="12.75" customHeight="1">
      <c r="B358" s="2"/>
      <c r="C358" s="2"/>
      <c r="D358" s="2"/>
      <c r="E358" s="2"/>
    </row>
    <row r="359" ht="12.75" customHeight="1">
      <c r="B359" s="2"/>
      <c r="C359" s="2"/>
      <c r="D359" s="2"/>
      <c r="E359" s="2"/>
    </row>
    <row r="360" ht="12.75" customHeight="1">
      <c r="B360" s="2"/>
      <c r="C360" s="2"/>
      <c r="D360" s="2"/>
      <c r="E360" s="2"/>
    </row>
    <row r="361" ht="12.75" customHeight="1">
      <c r="B361" s="2"/>
      <c r="C361" s="2"/>
      <c r="D361" s="2"/>
      <c r="E361" s="2"/>
    </row>
    <row r="362" ht="12.75" customHeight="1">
      <c r="B362" s="2"/>
      <c r="C362" s="2"/>
      <c r="D362" s="2"/>
      <c r="E362" s="2"/>
    </row>
    <row r="363" ht="12.75" customHeight="1">
      <c r="B363" s="2"/>
      <c r="C363" s="2"/>
      <c r="D363" s="2"/>
      <c r="E363" s="2"/>
    </row>
    <row r="364" ht="12.75" customHeight="1">
      <c r="B364" s="2"/>
      <c r="C364" s="2"/>
      <c r="D364" s="2"/>
      <c r="E364" s="2"/>
    </row>
    <row r="365" ht="12.75" customHeight="1">
      <c r="B365" s="2"/>
      <c r="C365" s="2"/>
      <c r="D365" s="2"/>
      <c r="E365" s="2"/>
    </row>
    <row r="366" ht="12.75" customHeight="1">
      <c r="B366" s="2"/>
      <c r="C366" s="2"/>
      <c r="D366" s="2"/>
      <c r="E366" s="2"/>
    </row>
    <row r="367" ht="12.75" customHeight="1">
      <c r="B367" s="2"/>
      <c r="C367" s="2"/>
      <c r="D367" s="2"/>
      <c r="E367" s="2"/>
    </row>
    <row r="368" ht="12.75" customHeight="1">
      <c r="B368" s="2"/>
      <c r="C368" s="2"/>
      <c r="D368" s="2"/>
      <c r="E368" s="2"/>
    </row>
    <row r="369" ht="12.75" customHeight="1">
      <c r="B369" s="2"/>
      <c r="C369" s="2"/>
      <c r="D369" s="2"/>
      <c r="E369" s="2"/>
    </row>
    <row r="370" ht="12.75" customHeight="1">
      <c r="B370" s="2"/>
      <c r="C370" s="2"/>
      <c r="D370" s="2"/>
      <c r="E370" s="2"/>
    </row>
    <row r="371" ht="12.75" customHeight="1">
      <c r="B371" s="2"/>
      <c r="C371" s="2"/>
      <c r="D371" s="2"/>
      <c r="E371" s="2"/>
    </row>
    <row r="372" ht="12.75" customHeight="1">
      <c r="B372" s="2"/>
      <c r="C372" s="2"/>
      <c r="D372" s="2"/>
      <c r="E372" s="2"/>
    </row>
    <row r="373" ht="12.75" customHeight="1">
      <c r="B373" s="2"/>
      <c r="C373" s="2"/>
      <c r="D373" s="2"/>
      <c r="E373" s="2"/>
    </row>
    <row r="374" ht="12.75" customHeight="1">
      <c r="B374" s="2"/>
      <c r="C374" s="2"/>
      <c r="D374" s="2"/>
      <c r="E374" s="2"/>
    </row>
    <row r="375" ht="12.75" customHeight="1">
      <c r="B375" s="2"/>
      <c r="C375" s="2"/>
      <c r="D375" s="2"/>
      <c r="E375" s="2"/>
    </row>
    <row r="376" ht="12.75" customHeight="1">
      <c r="B376" s="2"/>
      <c r="C376" s="2"/>
      <c r="D376" s="2"/>
      <c r="E376" s="2"/>
    </row>
    <row r="377" ht="12.75" customHeight="1">
      <c r="B377" s="2"/>
      <c r="C377" s="2"/>
      <c r="D377" s="2"/>
      <c r="E377" s="2"/>
    </row>
    <row r="378" ht="12.75" customHeight="1">
      <c r="B378" s="2"/>
      <c r="C378" s="2"/>
      <c r="D378" s="2"/>
      <c r="E378" s="2"/>
    </row>
    <row r="379" ht="12.75" customHeight="1">
      <c r="B379" s="2"/>
      <c r="C379" s="2"/>
      <c r="D379" s="2"/>
      <c r="E379" s="2"/>
    </row>
    <row r="380" ht="12.75" customHeight="1">
      <c r="B380" s="2"/>
      <c r="C380" s="2"/>
      <c r="D380" s="2"/>
      <c r="E380" s="2"/>
    </row>
    <row r="381" ht="12.75" customHeight="1">
      <c r="B381" s="2"/>
      <c r="C381" s="2"/>
      <c r="D381" s="2"/>
      <c r="E381" s="2"/>
    </row>
    <row r="382" ht="12.75" customHeight="1">
      <c r="B382" s="2"/>
      <c r="C382" s="2"/>
      <c r="D382" s="2"/>
      <c r="E382" s="2"/>
    </row>
    <row r="383" ht="12.75" customHeight="1">
      <c r="B383" s="2"/>
      <c r="C383" s="2"/>
      <c r="D383" s="2"/>
      <c r="E383" s="2"/>
    </row>
    <row r="384" ht="12.75" customHeight="1">
      <c r="B384" s="2"/>
      <c r="C384" s="2"/>
      <c r="D384" s="2"/>
      <c r="E384" s="2"/>
    </row>
    <row r="385" ht="12.75" customHeight="1">
      <c r="B385" s="2"/>
      <c r="C385" s="2"/>
      <c r="D385" s="2"/>
      <c r="E385" s="2"/>
    </row>
    <row r="386" ht="12.75" customHeight="1">
      <c r="B386" s="2"/>
      <c r="C386" s="2"/>
      <c r="D386" s="2"/>
      <c r="E386" s="2"/>
    </row>
    <row r="387" ht="12.75" customHeight="1">
      <c r="B387" s="2"/>
      <c r="C387" s="2"/>
      <c r="D387" s="2"/>
      <c r="E387" s="2"/>
    </row>
    <row r="388" ht="12.75" customHeight="1">
      <c r="B388" s="2"/>
      <c r="C388" s="2"/>
      <c r="D388" s="2"/>
      <c r="E388" s="2"/>
    </row>
    <row r="389" ht="12.75" customHeight="1">
      <c r="B389" s="2"/>
      <c r="C389" s="2"/>
      <c r="D389" s="2"/>
      <c r="E389" s="2"/>
    </row>
    <row r="390" ht="12.75" customHeight="1">
      <c r="B390" s="2"/>
      <c r="C390" s="2"/>
      <c r="D390" s="2"/>
      <c r="E390" s="2"/>
    </row>
    <row r="391" ht="12.75" customHeight="1">
      <c r="B391" s="2"/>
      <c r="C391" s="2"/>
      <c r="D391" s="2"/>
      <c r="E391" s="2"/>
    </row>
    <row r="392" ht="12.75" customHeight="1">
      <c r="B392" s="2"/>
      <c r="C392" s="2"/>
      <c r="D392" s="2"/>
      <c r="E392" s="2"/>
    </row>
    <row r="393" ht="12.75" customHeight="1">
      <c r="B393" s="2"/>
      <c r="C393" s="2"/>
      <c r="D393" s="2"/>
      <c r="E393" s="2"/>
    </row>
    <row r="394" ht="12.75" customHeight="1">
      <c r="B394" s="2"/>
      <c r="C394" s="2"/>
      <c r="D394" s="2"/>
      <c r="E394" s="2"/>
    </row>
    <row r="395" ht="12.75" customHeight="1">
      <c r="B395" s="2"/>
      <c r="C395" s="2"/>
      <c r="D395" s="2"/>
      <c r="E395" s="2"/>
    </row>
    <row r="396" ht="12.75" customHeight="1">
      <c r="B396" s="2"/>
      <c r="C396" s="2"/>
      <c r="D396" s="2"/>
      <c r="E396" s="2"/>
    </row>
    <row r="397" ht="12.75" customHeight="1">
      <c r="B397" s="2"/>
      <c r="C397" s="2"/>
      <c r="D397" s="2"/>
      <c r="E397" s="2"/>
    </row>
    <row r="398" ht="12.75" customHeight="1">
      <c r="B398" s="2"/>
      <c r="C398" s="2"/>
      <c r="D398" s="2"/>
      <c r="E398" s="2"/>
    </row>
    <row r="399" ht="12.75" customHeight="1">
      <c r="B399" s="2"/>
      <c r="C399" s="2"/>
      <c r="D399" s="2"/>
      <c r="E399" s="2"/>
    </row>
    <row r="400" ht="12.75" customHeight="1">
      <c r="B400" s="2"/>
      <c r="C400" s="2"/>
      <c r="D400" s="2"/>
      <c r="E400" s="2"/>
    </row>
    <row r="401" ht="12.75" customHeight="1">
      <c r="B401" s="2"/>
      <c r="C401" s="2"/>
      <c r="D401" s="2"/>
      <c r="E401" s="2"/>
    </row>
    <row r="402" ht="12.75" customHeight="1">
      <c r="B402" s="2"/>
      <c r="C402" s="2"/>
      <c r="D402" s="2"/>
      <c r="E402" s="2"/>
    </row>
    <row r="403" ht="12.75" customHeight="1">
      <c r="B403" s="2"/>
      <c r="C403" s="2"/>
      <c r="D403" s="2"/>
      <c r="E403" s="2"/>
    </row>
    <row r="404" ht="12.75" customHeight="1">
      <c r="B404" s="2"/>
      <c r="C404" s="2"/>
      <c r="D404" s="2"/>
      <c r="E404" s="2"/>
    </row>
    <row r="405" ht="12.75" customHeight="1">
      <c r="B405" s="2"/>
      <c r="C405" s="2"/>
      <c r="D405" s="2"/>
      <c r="E405" s="2"/>
    </row>
    <row r="406" ht="12.75" customHeight="1">
      <c r="B406" s="2"/>
      <c r="C406" s="2"/>
      <c r="D406" s="2"/>
      <c r="E406" s="2"/>
    </row>
    <row r="407" ht="12.75" customHeight="1">
      <c r="B407" s="2"/>
      <c r="C407" s="2"/>
      <c r="D407" s="2"/>
      <c r="E407" s="2"/>
    </row>
    <row r="408" ht="12.75" customHeight="1">
      <c r="B408" s="2"/>
      <c r="C408" s="2"/>
      <c r="D408" s="2"/>
      <c r="E408" s="2"/>
    </row>
    <row r="409" ht="12.75" customHeight="1">
      <c r="B409" s="2"/>
      <c r="C409" s="2"/>
      <c r="D409" s="2"/>
      <c r="E409" s="2"/>
    </row>
    <row r="410" ht="12.75" customHeight="1">
      <c r="B410" s="2"/>
      <c r="C410" s="2"/>
      <c r="D410" s="2"/>
      <c r="E410" s="2"/>
    </row>
    <row r="411" ht="12.75" customHeight="1">
      <c r="B411" s="2"/>
      <c r="C411" s="2"/>
      <c r="D411" s="2"/>
      <c r="E411" s="2"/>
    </row>
    <row r="412" ht="12.75" customHeight="1">
      <c r="B412" s="2"/>
      <c r="C412" s="2"/>
      <c r="D412" s="2"/>
      <c r="E412" s="2"/>
    </row>
    <row r="413" ht="12.75" customHeight="1">
      <c r="B413" s="2"/>
      <c r="C413" s="2"/>
      <c r="D413" s="2"/>
      <c r="E413" s="2"/>
    </row>
    <row r="414" ht="12.75" customHeight="1">
      <c r="B414" s="2"/>
      <c r="C414" s="2"/>
      <c r="D414" s="2"/>
      <c r="E414" s="2"/>
    </row>
    <row r="415" ht="12.75" customHeight="1">
      <c r="B415" s="2"/>
      <c r="C415" s="2"/>
      <c r="D415" s="2"/>
      <c r="E415" s="2"/>
    </row>
    <row r="416" ht="12.75" customHeight="1">
      <c r="B416" s="2"/>
      <c r="C416" s="2"/>
      <c r="D416" s="2"/>
      <c r="E416" s="2"/>
    </row>
    <row r="417" ht="12.75" customHeight="1">
      <c r="B417" s="2"/>
      <c r="C417" s="2"/>
      <c r="D417" s="2"/>
      <c r="E417" s="2"/>
    </row>
    <row r="418" ht="12.75" customHeight="1">
      <c r="B418" s="2"/>
      <c r="C418" s="2"/>
      <c r="D418" s="2"/>
      <c r="E418" s="2"/>
    </row>
    <row r="419" ht="12.75" customHeight="1">
      <c r="B419" s="2"/>
      <c r="C419" s="2"/>
      <c r="D419" s="2"/>
      <c r="E419" s="2"/>
    </row>
    <row r="420" ht="12.75" customHeight="1">
      <c r="B420" s="2"/>
      <c r="C420" s="2"/>
      <c r="D420" s="2"/>
      <c r="E420" s="2"/>
    </row>
    <row r="421" ht="12.75" customHeight="1">
      <c r="B421" s="2"/>
      <c r="C421" s="2"/>
      <c r="D421" s="2"/>
      <c r="E421" s="2"/>
    </row>
    <row r="422" ht="12.75" customHeight="1">
      <c r="B422" s="2"/>
      <c r="C422" s="2"/>
      <c r="D422" s="2"/>
      <c r="E422" s="2"/>
    </row>
    <row r="423" ht="12.75" customHeight="1">
      <c r="B423" s="2"/>
      <c r="C423" s="2"/>
      <c r="D423" s="2"/>
      <c r="E423" s="2"/>
    </row>
    <row r="424" ht="12.75" customHeight="1">
      <c r="B424" s="2"/>
      <c r="C424" s="2"/>
      <c r="D424" s="2"/>
      <c r="E424" s="2"/>
    </row>
    <row r="425" ht="12.75" customHeight="1">
      <c r="B425" s="2"/>
      <c r="C425" s="2"/>
      <c r="D425" s="2"/>
      <c r="E425" s="2"/>
    </row>
    <row r="426" ht="12.75" customHeight="1">
      <c r="B426" s="2"/>
      <c r="C426" s="2"/>
      <c r="D426" s="2"/>
      <c r="E426" s="2"/>
    </row>
    <row r="427" ht="12.75" customHeight="1">
      <c r="B427" s="2"/>
      <c r="C427" s="2"/>
      <c r="D427" s="2"/>
      <c r="E427" s="2"/>
    </row>
    <row r="428" ht="12.75" customHeight="1">
      <c r="B428" s="2"/>
      <c r="C428" s="2"/>
      <c r="D428" s="2"/>
      <c r="E428" s="2"/>
    </row>
    <row r="429" ht="12.75" customHeight="1">
      <c r="B429" s="2"/>
      <c r="C429" s="2"/>
      <c r="D429" s="2"/>
      <c r="E429" s="2"/>
    </row>
    <row r="430" ht="12.75" customHeight="1">
      <c r="B430" s="2"/>
      <c r="C430" s="2"/>
      <c r="D430" s="2"/>
      <c r="E430" s="2"/>
    </row>
    <row r="431" ht="12.75" customHeight="1">
      <c r="B431" s="2"/>
      <c r="C431" s="2"/>
      <c r="D431" s="2"/>
      <c r="E431" s="2"/>
    </row>
    <row r="432" ht="12.75" customHeight="1">
      <c r="B432" s="2"/>
      <c r="C432" s="2"/>
      <c r="D432" s="2"/>
      <c r="E432" s="2"/>
    </row>
    <row r="433" ht="12.75" customHeight="1">
      <c r="B433" s="2"/>
      <c r="C433" s="2"/>
      <c r="D433" s="2"/>
      <c r="E433" s="2"/>
    </row>
    <row r="434" ht="12.75" customHeight="1">
      <c r="B434" s="2"/>
      <c r="C434" s="2"/>
      <c r="D434" s="2"/>
      <c r="E434" s="2"/>
    </row>
    <row r="435" ht="12.75" customHeight="1">
      <c r="B435" s="2"/>
      <c r="C435" s="2"/>
      <c r="D435" s="2"/>
      <c r="E435" s="2"/>
    </row>
    <row r="436" ht="12.75" customHeight="1">
      <c r="B436" s="2"/>
      <c r="C436" s="2"/>
      <c r="D436" s="2"/>
      <c r="E436" s="2"/>
    </row>
    <row r="437" ht="12.75" customHeight="1">
      <c r="B437" s="2"/>
      <c r="C437" s="2"/>
      <c r="D437" s="2"/>
      <c r="E437" s="2"/>
    </row>
    <row r="438" ht="12.75" customHeight="1">
      <c r="B438" s="2"/>
      <c r="C438" s="2"/>
      <c r="D438" s="2"/>
      <c r="E438" s="2"/>
    </row>
    <row r="439" ht="12.75" customHeight="1">
      <c r="B439" s="2"/>
      <c r="C439" s="2"/>
      <c r="D439" s="2"/>
      <c r="E439" s="2"/>
    </row>
    <row r="440" ht="12.75" customHeight="1">
      <c r="B440" s="2"/>
      <c r="C440" s="2"/>
      <c r="D440" s="2"/>
      <c r="E440" s="2"/>
    </row>
    <row r="441" ht="12.75" customHeight="1">
      <c r="B441" s="2"/>
      <c r="C441" s="2"/>
      <c r="D441" s="2"/>
      <c r="E441" s="2"/>
    </row>
    <row r="442" ht="12.75" customHeight="1">
      <c r="B442" s="2"/>
      <c r="C442" s="2"/>
      <c r="D442" s="2"/>
      <c r="E442" s="2"/>
    </row>
    <row r="443" ht="12.75" customHeight="1">
      <c r="B443" s="2"/>
      <c r="C443" s="2"/>
      <c r="D443" s="2"/>
      <c r="E443" s="2"/>
    </row>
    <row r="444" ht="12.75" customHeight="1">
      <c r="B444" s="2"/>
      <c r="C444" s="2"/>
      <c r="D444" s="2"/>
      <c r="E444" s="2"/>
    </row>
    <row r="445" ht="12.75" customHeight="1">
      <c r="B445" s="2"/>
      <c r="C445" s="2"/>
      <c r="D445" s="2"/>
      <c r="E445" s="2"/>
    </row>
    <row r="446" ht="12.75" customHeight="1">
      <c r="B446" s="2"/>
      <c r="C446" s="2"/>
      <c r="D446" s="2"/>
      <c r="E446" s="2"/>
    </row>
    <row r="447" ht="12.75" customHeight="1">
      <c r="B447" s="2"/>
      <c r="C447" s="2"/>
      <c r="D447" s="2"/>
      <c r="E447" s="2"/>
    </row>
    <row r="448" ht="12.75" customHeight="1">
      <c r="B448" s="2"/>
      <c r="C448" s="2"/>
      <c r="D448" s="2"/>
      <c r="E448" s="2"/>
    </row>
    <row r="449" ht="12.75" customHeight="1">
      <c r="B449" s="2"/>
      <c r="C449" s="2"/>
      <c r="D449" s="2"/>
      <c r="E449" s="2"/>
    </row>
    <row r="450" ht="12.75" customHeight="1">
      <c r="B450" s="2"/>
      <c r="C450" s="2"/>
      <c r="D450" s="2"/>
      <c r="E450" s="2"/>
    </row>
    <row r="451" ht="12.75" customHeight="1">
      <c r="B451" s="2"/>
      <c r="C451" s="2"/>
      <c r="D451" s="2"/>
      <c r="E451" s="2"/>
    </row>
    <row r="452" ht="12.75" customHeight="1">
      <c r="B452" s="2"/>
      <c r="C452" s="2"/>
      <c r="D452" s="2"/>
      <c r="E452" s="2"/>
    </row>
    <row r="453" ht="12.75" customHeight="1">
      <c r="B453" s="2"/>
      <c r="C453" s="2"/>
      <c r="D453" s="2"/>
      <c r="E453" s="2"/>
    </row>
    <row r="454" ht="12.75" customHeight="1">
      <c r="B454" s="2"/>
      <c r="C454" s="2"/>
      <c r="D454" s="2"/>
      <c r="E454" s="2"/>
    </row>
    <row r="455" ht="12.75" customHeight="1">
      <c r="B455" s="2"/>
      <c r="C455" s="2"/>
      <c r="D455" s="2"/>
      <c r="E455" s="2"/>
    </row>
    <row r="456" ht="12.75" customHeight="1">
      <c r="B456" s="2"/>
      <c r="C456" s="2"/>
      <c r="D456" s="2"/>
      <c r="E456" s="2"/>
    </row>
    <row r="457" ht="12.75" customHeight="1">
      <c r="B457" s="2"/>
      <c r="C457" s="2"/>
      <c r="D457" s="2"/>
      <c r="E457" s="2"/>
    </row>
    <row r="458" ht="12.75" customHeight="1">
      <c r="B458" s="2"/>
      <c r="C458" s="2"/>
      <c r="D458" s="2"/>
      <c r="E458" s="2"/>
    </row>
    <row r="459" ht="12.75" customHeight="1">
      <c r="B459" s="2"/>
      <c r="C459" s="2"/>
      <c r="D459" s="2"/>
      <c r="E459" s="2"/>
    </row>
    <row r="460" ht="12.75" customHeight="1">
      <c r="B460" s="2"/>
      <c r="C460" s="2"/>
      <c r="D460" s="2"/>
      <c r="E460" s="2"/>
    </row>
    <row r="461" ht="12.75" customHeight="1">
      <c r="B461" s="2"/>
      <c r="C461" s="2"/>
      <c r="D461" s="2"/>
      <c r="E461" s="2"/>
    </row>
    <row r="462" ht="12.75" customHeight="1">
      <c r="B462" s="2"/>
      <c r="C462" s="2"/>
      <c r="D462" s="2"/>
      <c r="E462" s="2"/>
    </row>
    <row r="463" ht="12.75" customHeight="1">
      <c r="B463" s="2"/>
      <c r="C463" s="2"/>
      <c r="D463" s="2"/>
      <c r="E463" s="2"/>
    </row>
    <row r="464" ht="12.75" customHeight="1">
      <c r="B464" s="2"/>
      <c r="C464" s="2"/>
      <c r="D464" s="2"/>
      <c r="E464" s="2"/>
    </row>
    <row r="465" ht="12.75" customHeight="1">
      <c r="B465" s="2"/>
      <c r="C465" s="2"/>
      <c r="D465" s="2"/>
      <c r="E465" s="2"/>
    </row>
    <row r="466" ht="12.75" customHeight="1">
      <c r="B466" s="2"/>
      <c r="C466" s="2"/>
      <c r="D466" s="2"/>
      <c r="E466" s="2"/>
    </row>
    <row r="467" ht="12.75" customHeight="1">
      <c r="B467" s="2"/>
      <c r="C467" s="2"/>
      <c r="D467" s="2"/>
      <c r="E467" s="2"/>
    </row>
    <row r="468" ht="12.75" customHeight="1">
      <c r="B468" s="2"/>
      <c r="C468" s="2"/>
      <c r="D468" s="2"/>
      <c r="E468" s="2"/>
    </row>
    <row r="469" ht="12.75" customHeight="1">
      <c r="B469" s="2"/>
      <c r="C469" s="2"/>
      <c r="D469" s="2"/>
      <c r="E469" s="2"/>
    </row>
    <row r="470" ht="12.75" customHeight="1">
      <c r="B470" s="2"/>
      <c r="C470" s="2"/>
      <c r="D470" s="2"/>
      <c r="E470" s="2"/>
    </row>
    <row r="471" ht="12.75" customHeight="1">
      <c r="B471" s="2"/>
      <c r="C471" s="2"/>
      <c r="D471" s="2"/>
      <c r="E471" s="2"/>
    </row>
    <row r="472" ht="12.75" customHeight="1">
      <c r="B472" s="2"/>
      <c r="C472" s="2"/>
      <c r="D472" s="2"/>
      <c r="E472" s="2"/>
    </row>
    <row r="473" ht="12.75" customHeight="1">
      <c r="B473" s="2"/>
      <c r="C473" s="2"/>
      <c r="D473" s="2"/>
      <c r="E473" s="2"/>
    </row>
    <row r="474" ht="12.75" customHeight="1">
      <c r="B474" s="2"/>
      <c r="C474" s="2"/>
      <c r="D474" s="2"/>
      <c r="E474" s="2"/>
    </row>
    <row r="475" ht="12.75" customHeight="1">
      <c r="B475" s="2"/>
      <c r="C475" s="2"/>
      <c r="D475" s="2"/>
      <c r="E475" s="2"/>
    </row>
    <row r="476" ht="12.75" customHeight="1">
      <c r="B476" s="2"/>
      <c r="C476" s="2"/>
      <c r="D476" s="2"/>
      <c r="E476" s="2"/>
    </row>
    <row r="477" ht="12.75" customHeight="1">
      <c r="B477" s="2"/>
      <c r="C477" s="2"/>
      <c r="D477" s="2"/>
      <c r="E477" s="2"/>
    </row>
    <row r="478" ht="12.75" customHeight="1">
      <c r="B478" s="2"/>
      <c r="C478" s="2"/>
      <c r="D478" s="2"/>
      <c r="E478" s="2"/>
    </row>
    <row r="479" ht="12.75" customHeight="1">
      <c r="B479" s="2"/>
      <c r="C479" s="2"/>
      <c r="D479" s="2"/>
      <c r="E479" s="2"/>
    </row>
    <row r="480" ht="12.75" customHeight="1">
      <c r="B480" s="2"/>
      <c r="C480" s="2"/>
      <c r="D480" s="2"/>
      <c r="E480" s="2"/>
    </row>
    <row r="481" ht="12.75" customHeight="1">
      <c r="B481" s="2"/>
      <c r="C481" s="2"/>
      <c r="D481" s="2"/>
      <c r="E481" s="2"/>
    </row>
    <row r="482" ht="12.75" customHeight="1">
      <c r="B482" s="2"/>
      <c r="C482" s="2"/>
      <c r="D482" s="2"/>
      <c r="E482" s="2"/>
    </row>
    <row r="483" ht="12.75" customHeight="1">
      <c r="B483" s="2"/>
      <c r="C483" s="2"/>
      <c r="D483" s="2"/>
      <c r="E483" s="2"/>
    </row>
    <row r="484" ht="12.75" customHeight="1">
      <c r="B484" s="2"/>
      <c r="C484" s="2"/>
      <c r="D484" s="2"/>
      <c r="E484" s="2"/>
    </row>
    <row r="485" ht="12.75" customHeight="1">
      <c r="B485" s="2"/>
      <c r="C485" s="2"/>
      <c r="D485" s="2"/>
      <c r="E485" s="2"/>
    </row>
    <row r="486" ht="12.75" customHeight="1">
      <c r="B486" s="2"/>
      <c r="C486" s="2"/>
      <c r="D486" s="2"/>
      <c r="E486" s="2"/>
    </row>
    <row r="487" ht="12.75" customHeight="1">
      <c r="B487" s="2"/>
      <c r="C487" s="2"/>
      <c r="D487" s="2"/>
      <c r="E487" s="2"/>
    </row>
    <row r="488" ht="12.75" customHeight="1">
      <c r="B488" s="2"/>
      <c r="C488" s="2"/>
      <c r="D488" s="2"/>
      <c r="E488" s="2"/>
    </row>
    <row r="489" ht="12.75" customHeight="1">
      <c r="B489" s="2"/>
      <c r="C489" s="2"/>
      <c r="D489" s="2"/>
      <c r="E489" s="2"/>
    </row>
    <row r="490" ht="12.75" customHeight="1">
      <c r="B490" s="2"/>
      <c r="C490" s="2"/>
      <c r="D490" s="2"/>
      <c r="E490" s="2"/>
    </row>
    <row r="491" ht="12.75" customHeight="1">
      <c r="B491" s="2"/>
      <c r="C491" s="2"/>
      <c r="D491" s="2"/>
      <c r="E491" s="2"/>
    </row>
    <row r="492" ht="12.75" customHeight="1">
      <c r="B492" s="2"/>
      <c r="C492" s="2"/>
      <c r="D492" s="2"/>
      <c r="E492" s="2"/>
    </row>
    <row r="493" ht="12.75" customHeight="1">
      <c r="B493" s="2"/>
      <c r="C493" s="2"/>
      <c r="D493" s="2"/>
      <c r="E493" s="2"/>
    </row>
    <row r="494" ht="12.75" customHeight="1">
      <c r="B494" s="2"/>
      <c r="C494" s="2"/>
      <c r="D494" s="2"/>
      <c r="E494" s="2"/>
    </row>
    <row r="495" ht="12.75" customHeight="1">
      <c r="B495" s="2"/>
      <c r="C495" s="2"/>
      <c r="D495" s="2"/>
      <c r="E495" s="2"/>
    </row>
    <row r="496" ht="12.75" customHeight="1">
      <c r="B496" s="2"/>
      <c r="C496" s="2"/>
      <c r="D496" s="2"/>
      <c r="E496" s="2"/>
    </row>
    <row r="497" ht="12.75" customHeight="1">
      <c r="B497" s="2"/>
      <c r="C497" s="2"/>
      <c r="D497" s="2"/>
      <c r="E497" s="2"/>
    </row>
    <row r="498" ht="12.75" customHeight="1">
      <c r="B498" s="2"/>
      <c r="C498" s="2"/>
      <c r="D498" s="2"/>
      <c r="E498" s="2"/>
    </row>
    <row r="499" ht="12.75" customHeight="1">
      <c r="B499" s="2"/>
      <c r="C499" s="2"/>
      <c r="D499" s="2"/>
      <c r="E499" s="2"/>
    </row>
    <row r="500" ht="12.75" customHeight="1">
      <c r="B500" s="2"/>
      <c r="C500" s="2"/>
      <c r="D500" s="2"/>
      <c r="E500" s="2"/>
    </row>
    <row r="501" ht="12.75" customHeight="1">
      <c r="B501" s="2"/>
      <c r="C501" s="2"/>
      <c r="D501" s="2"/>
      <c r="E501" s="2"/>
    </row>
    <row r="502" ht="12.75" customHeight="1">
      <c r="B502" s="2"/>
      <c r="C502" s="2"/>
      <c r="D502" s="2"/>
      <c r="E502" s="2"/>
    </row>
    <row r="503" ht="12.75" customHeight="1">
      <c r="B503" s="2"/>
      <c r="C503" s="2"/>
      <c r="D503" s="2"/>
      <c r="E503" s="2"/>
    </row>
    <row r="504" ht="12.75" customHeight="1">
      <c r="B504" s="2"/>
      <c r="C504" s="2"/>
      <c r="D504" s="2"/>
      <c r="E504" s="2"/>
    </row>
    <row r="505" ht="12.75" customHeight="1">
      <c r="B505" s="2"/>
      <c r="C505" s="2"/>
      <c r="D505" s="2"/>
      <c r="E505" s="2"/>
    </row>
    <row r="506" ht="12.75" customHeight="1">
      <c r="B506" s="2"/>
      <c r="C506" s="2"/>
      <c r="D506" s="2"/>
      <c r="E506" s="2"/>
    </row>
    <row r="507" ht="12.75" customHeight="1">
      <c r="B507" s="2"/>
      <c r="C507" s="2"/>
      <c r="D507" s="2"/>
      <c r="E507" s="2"/>
    </row>
    <row r="508" ht="12.75" customHeight="1">
      <c r="B508" s="2"/>
      <c r="C508" s="2"/>
      <c r="D508" s="2"/>
      <c r="E508" s="2"/>
    </row>
    <row r="509" ht="12.75" customHeight="1">
      <c r="B509" s="2"/>
      <c r="C509" s="2"/>
      <c r="D509" s="2"/>
      <c r="E509" s="2"/>
    </row>
    <row r="510" ht="12.75" customHeight="1">
      <c r="B510" s="2"/>
      <c r="C510" s="2"/>
      <c r="D510" s="2"/>
      <c r="E510" s="2"/>
    </row>
    <row r="511" ht="12.75" customHeight="1">
      <c r="B511" s="2"/>
      <c r="C511" s="2"/>
      <c r="D511" s="2"/>
      <c r="E511" s="2"/>
    </row>
    <row r="512" ht="12.75" customHeight="1">
      <c r="B512" s="2"/>
      <c r="C512" s="2"/>
      <c r="D512" s="2"/>
      <c r="E512" s="2"/>
    </row>
    <row r="513" ht="12.75" customHeight="1">
      <c r="B513" s="2"/>
      <c r="C513" s="2"/>
      <c r="D513" s="2"/>
      <c r="E513" s="2"/>
    </row>
    <row r="514" ht="12.75" customHeight="1">
      <c r="B514" s="2"/>
      <c r="C514" s="2"/>
      <c r="D514" s="2"/>
      <c r="E514" s="2"/>
    </row>
    <row r="515" ht="12.75" customHeight="1">
      <c r="B515" s="2"/>
      <c r="C515" s="2"/>
      <c r="D515" s="2"/>
      <c r="E515" s="2"/>
    </row>
    <row r="516" ht="12.75" customHeight="1">
      <c r="B516" s="2"/>
      <c r="C516" s="2"/>
      <c r="D516" s="2"/>
      <c r="E516" s="2"/>
    </row>
    <row r="517" ht="12.75" customHeight="1">
      <c r="B517" s="2"/>
      <c r="C517" s="2"/>
      <c r="D517" s="2"/>
      <c r="E517" s="2"/>
    </row>
    <row r="518" ht="12.75" customHeight="1">
      <c r="B518" s="2"/>
      <c r="C518" s="2"/>
      <c r="D518" s="2"/>
      <c r="E518" s="2"/>
    </row>
    <row r="519" ht="12.75" customHeight="1">
      <c r="B519" s="2"/>
      <c r="C519" s="2"/>
      <c r="D519" s="2"/>
      <c r="E519" s="2"/>
    </row>
    <row r="520" ht="12.75" customHeight="1">
      <c r="B520" s="2"/>
      <c r="C520" s="2"/>
      <c r="D520" s="2"/>
      <c r="E520" s="2"/>
    </row>
    <row r="521" ht="12.75" customHeight="1">
      <c r="B521" s="2"/>
      <c r="C521" s="2"/>
      <c r="D521" s="2"/>
      <c r="E521" s="2"/>
    </row>
    <row r="522" ht="12.75" customHeight="1">
      <c r="B522" s="2"/>
      <c r="C522" s="2"/>
      <c r="D522" s="2"/>
      <c r="E522" s="2"/>
    </row>
    <row r="523" ht="12.75" customHeight="1">
      <c r="B523" s="2"/>
      <c r="C523" s="2"/>
      <c r="D523" s="2"/>
      <c r="E523" s="2"/>
    </row>
    <row r="524" ht="12.75" customHeight="1">
      <c r="B524" s="2"/>
      <c r="C524" s="2"/>
      <c r="D524" s="2"/>
      <c r="E524" s="2"/>
    </row>
    <row r="525" ht="12.75" customHeight="1">
      <c r="B525" s="2"/>
      <c r="C525" s="2"/>
      <c r="D525" s="2"/>
      <c r="E525" s="2"/>
    </row>
    <row r="526" ht="12.75" customHeight="1">
      <c r="B526" s="2"/>
      <c r="C526" s="2"/>
      <c r="D526" s="2"/>
      <c r="E526" s="2"/>
    </row>
    <row r="527" ht="12.75" customHeight="1">
      <c r="B527" s="2"/>
      <c r="C527" s="2"/>
      <c r="D527" s="2"/>
      <c r="E527" s="2"/>
    </row>
    <row r="528" ht="12.75" customHeight="1">
      <c r="B528" s="2"/>
      <c r="C528" s="2"/>
      <c r="D528" s="2"/>
      <c r="E528" s="2"/>
    </row>
    <row r="529" ht="12.75" customHeight="1">
      <c r="B529" s="2"/>
      <c r="C529" s="2"/>
      <c r="D529" s="2"/>
      <c r="E529" s="2"/>
    </row>
    <row r="530" ht="12.75" customHeight="1">
      <c r="B530" s="2"/>
      <c r="C530" s="2"/>
      <c r="D530" s="2"/>
      <c r="E530" s="2"/>
    </row>
    <row r="531" ht="12.75" customHeight="1">
      <c r="B531" s="2"/>
      <c r="C531" s="2"/>
      <c r="D531" s="2"/>
      <c r="E531" s="2"/>
    </row>
    <row r="532" ht="12.75" customHeight="1">
      <c r="B532" s="2"/>
      <c r="C532" s="2"/>
      <c r="D532" s="2"/>
      <c r="E532" s="2"/>
    </row>
    <row r="533" ht="12.75" customHeight="1">
      <c r="B533" s="2"/>
      <c r="C533" s="2"/>
      <c r="D533" s="2"/>
      <c r="E533" s="2"/>
    </row>
    <row r="534" ht="12.75" customHeight="1">
      <c r="B534" s="2"/>
      <c r="C534" s="2"/>
      <c r="D534" s="2"/>
      <c r="E534" s="2"/>
    </row>
    <row r="535" ht="12.75" customHeight="1">
      <c r="B535" s="2"/>
      <c r="C535" s="2"/>
      <c r="D535" s="2"/>
      <c r="E535" s="2"/>
    </row>
    <row r="536" ht="12.75" customHeight="1">
      <c r="B536" s="2"/>
      <c r="C536" s="2"/>
      <c r="D536" s="2"/>
      <c r="E536" s="2"/>
    </row>
    <row r="537" ht="12.75" customHeight="1">
      <c r="B537" s="2"/>
      <c r="C537" s="2"/>
      <c r="D537" s="2"/>
      <c r="E537" s="2"/>
    </row>
    <row r="538" ht="12.75" customHeight="1">
      <c r="B538" s="2"/>
      <c r="C538" s="2"/>
      <c r="D538" s="2"/>
      <c r="E538" s="2"/>
    </row>
    <row r="539" ht="12.75" customHeight="1">
      <c r="B539" s="2"/>
      <c r="C539" s="2"/>
      <c r="D539" s="2"/>
      <c r="E539" s="2"/>
    </row>
    <row r="540" ht="12.75" customHeight="1">
      <c r="B540" s="2"/>
      <c r="C540" s="2"/>
      <c r="D540" s="2"/>
      <c r="E540" s="2"/>
    </row>
    <row r="541" ht="12.75" customHeight="1">
      <c r="B541" s="2"/>
      <c r="C541" s="2"/>
      <c r="D541" s="2"/>
      <c r="E541" s="2"/>
    </row>
    <row r="542" ht="12.75" customHeight="1">
      <c r="B542" s="2"/>
      <c r="C542" s="2"/>
      <c r="D542" s="2"/>
      <c r="E542" s="2"/>
    </row>
    <row r="543" ht="12.75" customHeight="1">
      <c r="B543" s="2"/>
      <c r="C543" s="2"/>
      <c r="D543" s="2"/>
      <c r="E543" s="2"/>
    </row>
    <row r="544" ht="12.75" customHeight="1">
      <c r="B544" s="2"/>
      <c r="C544" s="2"/>
      <c r="D544" s="2"/>
      <c r="E544" s="2"/>
    </row>
    <row r="545" ht="12.75" customHeight="1">
      <c r="B545" s="2"/>
      <c r="C545" s="2"/>
      <c r="D545" s="2"/>
      <c r="E545" s="2"/>
    </row>
    <row r="546" ht="12.75" customHeight="1">
      <c r="B546" s="2"/>
      <c r="C546" s="2"/>
      <c r="D546" s="2"/>
      <c r="E546" s="2"/>
    </row>
    <row r="547" ht="12.75" customHeight="1">
      <c r="B547" s="2"/>
      <c r="C547" s="2"/>
      <c r="D547" s="2"/>
      <c r="E547" s="2"/>
    </row>
    <row r="548" ht="12.75" customHeight="1">
      <c r="B548" s="2"/>
      <c r="C548" s="2"/>
      <c r="D548" s="2"/>
      <c r="E548" s="2"/>
    </row>
    <row r="549" ht="12.75" customHeight="1">
      <c r="B549" s="2"/>
      <c r="C549" s="2"/>
      <c r="D549" s="2"/>
      <c r="E549" s="2"/>
    </row>
    <row r="550" ht="12.75" customHeight="1">
      <c r="B550" s="2"/>
      <c r="C550" s="2"/>
      <c r="D550" s="2"/>
      <c r="E550" s="2"/>
    </row>
    <row r="551" ht="12.75" customHeight="1">
      <c r="B551" s="2"/>
      <c r="C551" s="2"/>
      <c r="D551" s="2"/>
      <c r="E551" s="2"/>
    </row>
    <row r="552" ht="12.75" customHeight="1">
      <c r="B552" s="2"/>
      <c r="C552" s="2"/>
      <c r="D552" s="2"/>
      <c r="E552" s="2"/>
    </row>
    <row r="553" ht="12.75" customHeight="1">
      <c r="B553" s="2"/>
      <c r="C553" s="2"/>
      <c r="D553" s="2"/>
      <c r="E553" s="2"/>
    </row>
    <row r="554" ht="12.75" customHeight="1">
      <c r="B554" s="2"/>
      <c r="C554" s="2"/>
      <c r="D554" s="2"/>
      <c r="E554" s="2"/>
    </row>
    <row r="555" ht="12.75" customHeight="1">
      <c r="B555" s="2"/>
      <c r="C555" s="2"/>
      <c r="D555" s="2"/>
      <c r="E555" s="2"/>
    </row>
    <row r="556" ht="12.75" customHeight="1">
      <c r="B556" s="2"/>
      <c r="C556" s="2"/>
      <c r="D556" s="2"/>
      <c r="E556" s="2"/>
    </row>
    <row r="557" ht="12.75" customHeight="1">
      <c r="B557" s="2"/>
      <c r="C557" s="2"/>
      <c r="D557" s="2"/>
      <c r="E557" s="2"/>
    </row>
    <row r="558" ht="12.75" customHeight="1">
      <c r="B558" s="2"/>
      <c r="C558" s="2"/>
      <c r="D558" s="2"/>
      <c r="E558" s="2"/>
    </row>
    <row r="559" ht="12.75" customHeight="1">
      <c r="B559" s="2"/>
      <c r="C559" s="2"/>
      <c r="D559" s="2"/>
      <c r="E559" s="2"/>
    </row>
    <row r="560" ht="12.75" customHeight="1">
      <c r="B560" s="2"/>
      <c r="C560" s="2"/>
      <c r="D560" s="2"/>
      <c r="E560" s="2"/>
    </row>
    <row r="561" ht="12.75" customHeight="1">
      <c r="B561" s="2"/>
      <c r="C561" s="2"/>
      <c r="D561" s="2"/>
      <c r="E561" s="2"/>
    </row>
    <row r="562" ht="12.75" customHeight="1">
      <c r="B562" s="2"/>
      <c r="C562" s="2"/>
      <c r="D562" s="2"/>
      <c r="E562" s="2"/>
    </row>
    <row r="563" ht="12.75" customHeight="1">
      <c r="B563" s="2"/>
      <c r="C563" s="2"/>
      <c r="D563" s="2"/>
      <c r="E563" s="2"/>
    </row>
    <row r="564" ht="12.75" customHeight="1">
      <c r="B564" s="2"/>
      <c r="C564" s="2"/>
      <c r="D564" s="2"/>
      <c r="E564" s="2"/>
    </row>
    <row r="565" ht="12.75" customHeight="1">
      <c r="B565" s="2"/>
      <c r="C565" s="2"/>
      <c r="D565" s="2"/>
      <c r="E565" s="2"/>
    </row>
    <row r="566" ht="12.75" customHeight="1">
      <c r="B566" s="2"/>
      <c r="C566" s="2"/>
      <c r="D566" s="2"/>
      <c r="E566" s="2"/>
    </row>
    <row r="567" ht="12.75" customHeight="1">
      <c r="B567" s="2"/>
      <c r="C567" s="2"/>
      <c r="D567" s="2"/>
      <c r="E567" s="2"/>
    </row>
    <row r="568" ht="12.75" customHeight="1">
      <c r="B568" s="2"/>
      <c r="C568" s="2"/>
      <c r="D568" s="2"/>
      <c r="E568" s="2"/>
    </row>
    <row r="569" ht="12.75" customHeight="1">
      <c r="B569" s="2"/>
      <c r="C569" s="2"/>
      <c r="D569" s="2"/>
      <c r="E569" s="2"/>
    </row>
    <row r="570" ht="12.75" customHeight="1">
      <c r="B570" s="2"/>
      <c r="C570" s="2"/>
      <c r="D570" s="2"/>
      <c r="E570" s="2"/>
    </row>
    <row r="571" ht="12.75" customHeight="1">
      <c r="B571" s="2"/>
      <c r="C571" s="2"/>
      <c r="D571" s="2"/>
      <c r="E571" s="2"/>
    </row>
    <row r="572" ht="12.75" customHeight="1">
      <c r="B572" s="2"/>
      <c r="C572" s="2"/>
      <c r="D572" s="2"/>
      <c r="E572" s="2"/>
    </row>
    <row r="573" ht="12.75" customHeight="1">
      <c r="B573" s="2"/>
      <c r="C573" s="2"/>
      <c r="D573" s="2"/>
      <c r="E573" s="2"/>
    </row>
    <row r="574" ht="12.75" customHeight="1">
      <c r="B574" s="2"/>
      <c r="C574" s="2"/>
      <c r="D574" s="2"/>
      <c r="E574" s="2"/>
    </row>
    <row r="575" ht="12.75" customHeight="1">
      <c r="B575" s="2"/>
      <c r="C575" s="2"/>
      <c r="D575" s="2"/>
      <c r="E575" s="2"/>
    </row>
    <row r="576" ht="12.75" customHeight="1">
      <c r="B576" s="2"/>
      <c r="C576" s="2"/>
      <c r="D576" s="2"/>
      <c r="E576" s="2"/>
    </row>
    <row r="577" ht="12.75" customHeight="1">
      <c r="B577" s="2"/>
      <c r="C577" s="2"/>
      <c r="D577" s="2"/>
      <c r="E577" s="2"/>
    </row>
    <row r="578" ht="12.75" customHeight="1">
      <c r="B578" s="2"/>
      <c r="C578" s="2"/>
      <c r="D578" s="2"/>
      <c r="E578" s="2"/>
    </row>
    <row r="579" ht="12.75" customHeight="1">
      <c r="B579" s="2"/>
      <c r="C579" s="2"/>
      <c r="D579" s="2"/>
      <c r="E579" s="2"/>
    </row>
    <row r="580" ht="12.75" customHeight="1">
      <c r="B580" s="2"/>
      <c r="C580" s="2"/>
      <c r="D580" s="2"/>
      <c r="E580" s="2"/>
    </row>
    <row r="581" ht="12.75" customHeight="1">
      <c r="B581" s="2"/>
      <c r="C581" s="2"/>
      <c r="D581" s="2"/>
      <c r="E581" s="2"/>
    </row>
    <row r="582" ht="12.75" customHeight="1">
      <c r="B582" s="2"/>
      <c r="C582" s="2"/>
      <c r="D582" s="2"/>
      <c r="E582" s="2"/>
    </row>
    <row r="583" ht="12.75" customHeight="1">
      <c r="B583" s="2"/>
      <c r="C583" s="2"/>
      <c r="D583" s="2"/>
      <c r="E583" s="2"/>
    </row>
    <row r="584" ht="12.75" customHeight="1">
      <c r="B584" s="2"/>
      <c r="C584" s="2"/>
      <c r="D584" s="2"/>
      <c r="E584" s="2"/>
    </row>
    <row r="585" ht="12.75" customHeight="1">
      <c r="B585" s="2"/>
      <c r="C585" s="2"/>
      <c r="D585" s="2"/>
      <c r="E585" s="2"/>
    </row>
    <row r="586" ht="12.75" customHeight="1">
      <c r="B586" s="2"/>
      <c r="C586" s="2"/>
      <c r="D586" s="2"/>
      <c r="E586" s="2"/>
    </row>
    <row r="587" ht="12.75" customHeight="1">
      <c r="B587" s="2"/>
      <c r="C587" s="2"/>
      <c r="D587" s="2"/>
      <c r="E587" s="2"/>
    </row>
    <row r="588" ht="12.75" customHeight="1">
      <c r="B588" s="2"/>
      <c r="C588" s="2"/>
      <c r="D588" s="2"/>
      <c r="E588" s="2"/>
    </row>
    <row r="589" ht="12.75" customHeight="1">
      <c r="B589" s="2"/>
      <c r="C589" s="2"/>
      <c r="D589" s="2"/>
      <c r="E589" s="2"/>
    </row>
    <row r="590" ht="12.75" customHeight="1">
      <c r="B590" s="2"/>
      <c r="C590" s="2"/>
      <c r="D590" s="2"/>
      <c r="E590" s="2"/>
    </row>
    <row r="591" ht="12.75" customHeight="1">
      <c r="B591" s="2"/>
      <c r="C591" s="2"/>
      <c r="D591" s="2"/>
      <c r="E591" s="2"/>
    </row>
    <row r="592" ht="12.75" customHeight="1">
      <c r="B592" s="2"/>
      <c r="C592" s="2"/>
      <c r="D592" s="2"/>
      <c r="E592" s="2"/>
    </row>
    <row r="593" ht="12.75" customHeight="1">
      <c r="B593" s="2"/>
      <c r="C593" s="2"/>
      <c r="D593" s="2"/>
      <c r="E593" s="2"/>
    </row>
    <row r="594" ht="12.75" customHeight="1">
      <c r="B594" s="2"/>
      <c r="C594" s="2"/>
      <c r="D594" s="2"/>
      <c r="E594" s="2"/>
    </row>
    <row r="595" ht="12.75" customHeight="1">
      <c r="B595" s="2"/>
      <c r="C595" s="2"/>
      <c r="D595" s="2"/>
      <c r="E595" s="2"/>
    </row>
    <row r="596" ht="12.75" customHeight="1">
      <c r="B596" s="2"/>
      <c r="C596" s="2"/>
      <c r="D596" s="2"/>
      <c r="E596" s="2"/>
    </row>
    <row r="597" ht="12.75" customHeight="1">
      <c r="B597" s="2"/>
      <c r="C597" s="2"/>
      <c r="D597" s="2"/>
      <c r="E597" s="2"/>
    </row>
    <row r="598" ht="12.75" customHeight="1">
      <c r="B598" s="2"/>
      <c r="C598" s="2"/>
      <c r="D598" s="2"/>
      <c r="E598" s="2"/>
    </row>
    <row r="599" ht="12.75" customHeight="1">
      <c r="B599" s="2"/>
      <c r="C599" s="2"/>
      <c r="D599" s="2"/>
      <c r="E599" s="2"/>
    </row>
    <row r="600" ht="12.75" customHeight="1">
      <c r="B600" s="2"/>
      <c r="C600" s="2"/>
      <c r="D600" s="2"/>
      <c r="E600" s="2"/>
    </row>
    <row r="601" ht="12.75" customHeight="1">
      <c r="B601" s="2"/>
      <c r="C601" s="2"/>
      <c r="D601" s="2"/>
      <c r="E601" s="2"/>
    </row>
    <row r="602" ht="12.75" customHeight="1">
      <c r="B602" s="2"/>
      <c r="C602" s="2"/>
      <c r="D602" s="2"/>
      <c r="E602" s="2"/>
    </row>
    <row r="603" ht="12.75" customHeight="1">
      <c r="B603" s="2"/>
      <c r="C603" s="2"/>
      <c r="D603" s="2"/>
      <c r="E603" s="2"/>
    </row>
    <row r="604" ht="12.75" customHeight="1">
      <c r="B604" s="2"/>
      <c r="C604" s="2"/>
      <c r="D604" s="2"/>
      <c r="E604" s="2"/>
    </row>
    <row r="605" ht="12.75" customHeight="1">
      <c r="B605" s="2"/>
      <c r="C605" s="2"/>
      <c r="D605" s="2"/>
      <c r="E605" s="2"/>
    </row>
    <row r="606" ht="12.75" customHeight="1">
      <c r="B606" s="2"/>
      <c r="C606" s="2"/>
      <c r="D606" s="2"/>
      <c r="E606" s="2"/>
    </row>
    <row r="607" ht="12.75" customHeight="1">
      <c r="B607" s="2"/>
      <c r="C607" s="2"/>
      <c r="D607" s="2"/>
      <c r="E607" s="2"/>
    </row>
    <row r="608" ht="12.75" customHeight="1">
      <c r="B608" s="2"/>
      <c r="C608" s="2"/>
      <c r="D608" s="2"/>
      <c r="E608" s="2"/>
    </row>
    <row r="609" ht="12.75" customHeight="1">
      <c r="B609" s="2"/>
      <c r="C609" s="2"/>
      <c r="D609" s="2"/>
      <c r="E609" s="2"/>
    </row>
    <row r="610" ht="12.75" customHeight="1">
      <c r="B610" s="2"/>
      <c r="C610" s="2"/>
      <c r="D610" s="2"/>
      <c r="E610" s="2"/>
    </row>
    <row r="611" ht="12.75" customHeight="1">
      <c r="B611" s="2"/>
      <c r="C611" s="2"/>
      <c r="D611" s="2"/>
      <c r="E611" s="2"/>
    </row>
    <row r="612" ht="12.75" customHeight="1">
      <c r="B612" s="2"/>
      <c r="C612" s="2"/>
      <c r="D612" s="2"/>
      <c r="E612" s="2"/>
    </row>
    <row r="613" ht="12.75" customHeight="1">
      <c r="B613" s="2"/>
      <c r="C613" s="2"/>
      <c r="D613" s="2"/>
      <c r="E613" s="2"/>
    </row>
    <row r="614" ht="12.75" customHeight="1">
      <c r="B614" s="2"/>
      <c r="C614" s="2"/>
      <c r="D614" s="2"/>
      <c r="E614" s="2"/>
    </row>
    <row r="615" ht="12.75" customHeight="1">
      <c r="B615" s="2"/>
      <c r="C615" s="2"/>
      <c r="D615" s="2"/>
      <c r="E615" s="2"/>
    </row>
    <row r="616" ht="12.75" customHeight="1">
      <c r="B616" s="2"/>
      <c r="C616" s="2"/>
      <c r="D616" s="2"/>
      <c r="E616" s="2"/>
    </row>
    <row r="617" ht="12.75" customHeight="1">
      <c r="B617" s="2"/>
      <c r="C617" s="2"/>
      <c r="D617" s="2"/>
      <c r="E617" s="2"/>
    </row>
    <row r="618" ht="12.75" customHeight="1">
      <c r="B618" s="2"/>
      <c r="C618" s="2"/>
      <c r="D618" s="2"/>
      <c r="E618" s="2"/>
    </row>
    <row r="619" ht="12.75" customHeight="1">
      <c r="B619" s="2"/>
      <c r="C619" s="2"/>
      <c r="D619" s="2"/>
      <c r="E619" s="2"/>
    </row>
    <row r="620" ht="12.75" customHeight="1">
      <c r="B620" s="2"/>
      <c r="C620" s="2"/>
      <c r="D620" s="2"/>
      <c r="E620" s="2"/>
    </row>
    <row r="621" ht="12.75" customHeight="1">
      <c r="B621" s="2"/>
      <c r="C621" s="2"/>
      <c r="D621" s="2"/>
      <c r="E621" s="2"/>
    </row>
    <row r="622" ht="12.75" customHeight="1">
      <c r="B622" s="2"/>
      <c r="C622" s="2"/>
      <c r="D622" s="2"/>
      <c r="E622" s="2"/>
    </row>
    <row r="623" ht="12.75" customHeight="1">
      <c r="B623" s="2"/>
      <c r="C623" s="2"/>
      <c r="D623" s="2"/>
      <c r="E623" s="2"/>
    </row>
    <row r="624" ht="12.75" customHeight="1">
      <c r="B624" s="2"/>
      <c r="C624" s="2"/>
      <c r="D624" s="2"/>
      <c r="E624" s="2"/>
    </row>
    <row r="625" ht="12.75" customHeight="1">
      <c r="B625" s="2"/>
      <c r="C625" s="2"/>
      <c r="D625" s="2"/>
      <c r="E625" s="2"/>
    </row>
    <row r="626" ht="12.75" customHeight="1">
      <c r="B626" s="2"/>
      <c r="C626" s="2"/>
      <c r="D626" s="2"/>
      <c r="E626" s="2"/>
    </row>
    <row r="627" ht="12.75" customHeight="1">
      <c r="B627" s="2"/>
      <c r="C627" s="2"/>
      <c r="D627" s="2"/>
      <c r="E627" s="2"/>
    </row>
    <row r="628" ht="12.75" customHeight="1">
      <c r="B628" s="2"/>
      <c r="C628" s="2"/>
      <c r="D628" s="2"/>
      <c r="E628" s="2"/>
    </row>
    <row r="629" ht="12.75" customHeight="1">
      <c r="B629" s="2"/>
      <c r="C629" s="2"/>
      <c r="D629" s="2"/>
      <c r="E629" s="2"/>
    </row>
    <row r="630" ht="12.75" customHeight="1">
      <c r="B630" s="2"/>
      <c r="C630" s="2"/>
      <c r="D630" s="2"/>
      <c r="E630" s="2"/>
    </row>
    <row r="631" ht="12.75" customHeight="1">
      <c r="B631" s="2"/>
      <c r="C631" s="2"/>
      <c r="D631" s="2"/>
      <c r="E631" s="2"/>
    </row>
    <row r="632" ht="12.75" customHeight="1">
      <c r="B632" s="2"/>
      <c r="C632" s="2"/>
      <c r="D632" s="2"/>
      <c r="E632" s="2"/>
    </row>
    <row r="633" ht="12.75" customHeight="1">
      <c r="B633" s="2"/>
      <c r="C633" s="2"/>
      <c r="D633" s="2"/>
      <c r="E633" s="2"/>
    </row>
    <row r="634" ht="12.75" customHeight="1">
      <c r="B634" s="2"/>
      <c r="C634" s="2"/>
      <c r="D634" s="2"/>
      <c r="E634" s="2"/>
    </row>
    <row r="635" ht="12.75" customHeight="1">
      <c r="B635" s="2"/>
      <c r="C635" s="2"/>
      <c r="D635" s="2"/>
      <c r="E635" s="2"/>
    </row>
    <row r="636" ht="12.75" customHeight="1">
      <c r="B636" s="2"/>
      <c r="C636" s="2"/>
      <c r="D636" s="2"/>
      <c r="E636" s="2"/>
    </row>
    <row r="637" ht="12.75" customHeight="1">
      <c r="B637" s="2"/>
      <c r="C637" s="2"/>
      <c r="D637" s="2"/>
      <c r="E637" s="2"/>
    </row>
    <row r="638" ht="12.75" customHeight="1">
      <c r="B638" s="2"/>
      <c r="C638" s="2"/>
      <c r="D638" s="2"/>
      <c r="E638" s="2"/>
    </row>
    <row r="639" ht="12.75" customHeight="1">
      <c r="B639" s="2"/>
      <c r="C639" s="2"/>
      <c r="D639" s="2"/>
      <c r="E639" s="2"/>
    </row>
    <row r="640" ht="12.75" customHeight="1">
      <c r="B640" s="2"/>
      <c r="C640" s="2"/>
      <c r="D640" s="2"/>
      <c r="E640" s="2"/>
    </row>
    <row r="641" ht="12.75" customHeight="1">
      <c r="B641" s="2"/>
      <c r="C641" s="2"/>
      <c r="D641" s="2"/>
      <c r="E641" s="2"/>
    </row>
    <row r="642" ht="12.75" customHeight="1">
      <c r="B642" s="2"/>
      <c r="C642" s="2"/>
      <c r="D642" s="2"/>
      <c r="E642" s="2"/>
    </row>
    <row r="643" ht="12.75" customHeight="1">
      <c r="B643" s="2"/>
      <c r="C643" s="2"/>
      <c r="D643" s="2"/>
      <c r="E643" s="2"/>
    </row>
    <row r="644" ht="12.75" customHeight="1">
      <c r="B644" s="2"/>
      <c r="C644" s="2"/>
      <c r="D644" s="2"/>
      <c r="E644" s="2"/>
    </row>
    <row r="645" ht="12.75" customHeight="1">
      <c r="B645" s="2"/>
      <c r="C645" s="2"/>
      <c r="D645" s="2"/>
      <c r="E645" s="2"/>
    </row>
    <row r="646" ht="12.75" customHeight="1">
      <c r="B646" s="2"/>
      <c r="C646" s="2"/>
      <c r="D646" s="2"/>
      <c r="E646" s="2"/>
    </row>
    <row r="647" ht="12.75" customHeight="1">
      <c r="B647" s="2"/>
      <c r="C647" s="2"/>
      <c r="D647" s="2"/>
      <c r="E647" s="2"/>
    </row>
    <row r="648" ht="12.75" customHeight="1">
      <c r="B648" s="2"/>
      <c r="C648" s="2"/>
      <c r="D648" s="2"/>
      <c r="E648" s="2"/>
    </row>
    <row r="649" ht="12.75" customHeight="1">
      <c r="B649" s="2"/>
      <c r="C649" s="2"/>
      <c r="D649" s="2"/>
      <c r="E649" s="2"/>
    </row>
    <row r="650" ht="12.75" customHeight="1">
      <c r="B650" s="2"/>
      <c r="C650" s="2"/>
      <c r="D650" s="2"/>
      <c r="E650" s="2"/>
    </row>
    <row r="651" ht="12.75" customHeight="1">
      <c r="B651" s="2"/>
      <c r="C651" s="2"/>
      <c r="D651" s="2"/>
      <c r="E651" s="2"/>
    </row>
    <row r="652" ht="12.75" customHeight="1">
      <c r="B652" s="2"/>
      <c r="C652" s="2"/>
      <c r="D652" s="2"/>
      <c r="E652" s="2"/>
    </row>
    <row r="653" ht="12.75" customHeight="1">
      <c r="B653" s="2"/>
      <c r="C653" s="2"/>
      <c r="D653" s="2"/>
      <c r="E653" s="2"/>
    </row>
    <row r="654" ht="12.75" customHeight="1">
      <c r="B654" s="2"/>
      <c r="C654" s="2"/>
      <c r="D654" s="2"/>
      <c r="E654" s="2"/>
    </row>
    <row r="655" ht="12.75" customHeight="1">
      <c r="B655" s="2"/>
      <c r="C655" s="2"/>
      <c r="D655" s="2"/>
      <c r="E655" s="2"/>
    </row>
    <row r="656" ht="12.75" customHeight="1">
      <c r="B656" s="2"/>
      <c r="C656" s="2"/>
      <c r="D656" s="2"/>
      <c r="E656" s="2"/>
    </row>
    <row r="657" ht="12.75" customHeight="1">
      <c r="B657" s="2"/>
      <c r="C657" s="2"/>
      <c r="D657" s="2"/>
      <c r="E657" s="2"/>
    </row>
    <row r="658" ht="12.75" customHeight="1">
      <c r="B658" s="2"/>
      <c r="C658" s="2"/>
      <c r="D658" s="2"/>
      <c r="E658" s="2"/>
    </row>
    <row r="659" ht="12.75" customHeight="1">
      <c r="B659" s="2"/>
      <c r="C659" s="2"/>
      <c r="D659" s="2"/>
      <c r="E659" s="2"/>
    </row>
    <row r="660" ht="12.75" customHeight="1">
      <c r="B660" s="2"/>
      <c r="C660" s="2"/>
      <c r="D660" s="2"/>
      <c r="E660" s="2"/>
    </row>
    <row r="661" ht="12.75" customHeight="1">
      <c r="B661" s="2"/>
      <c r="C661" s="2"/>
      <c r="D661" s="2"/>
      <c r="E661" s="2"/>
    </row>
    <row r="662" ht="12.75" customHeight="1">
      <c r="B662" s="2"/>
      <c r="C662" s="2"/>
      <c r="D662" s="2"/>
      <c r="E662" s="2"/>
    </row>
    <row r="663" ht="12.75" customHeight="1">
      <c r="B663" s="2"/>
      <c r="C663" s="2"/>
      <c r="D663" s="2"/>
      <c r="E663" s="2"/>
    </row>
    <row r="664" ht="12.75" customHeight="1">
      <c r="B664" s="2"/>
      <c r="C664" s="2"/>
      <c r="D664" s="2"/>
      <c r="E664" s="2"/>
    </row>
    <row r="665" ht="12.75" customHeight="1">
      <c r="B665" s="2"/>
      <c r="C665" s="2"/>
      <c r="D665" s="2"/>
      <c r="E665" s="2"/>
    </row>
    <row r="666" ht="12.75" customHeight="1">
      <c r="B666" s="2"/>
      <c r="C666" s="2"/>
      <c r="D666" s="2"/>
      <c r="E666" s="2"/>
    </row>
    <row r="667" ht="12.75" customHeight="1">
      <c r="B667" s="2"/>
      <c r="C667" s="2"/>
      <c r="D667" s="2"/>
      <c r="E667" s="2"/>
    </row>
    <row r="668" ht="12.75" customHeight="1">
      <c r="B668" s="2"/>
      <c r="C668" s="2"/>
      <c r="D668" s="2"/>
      <c r="E668" s="2"/>
    </row>
    <row r="669" ht="12.75" customHeight="1">
      <c r="B669" s="2"/>
      <c r="C669" s="2"/>
      <c r="D669" s="2"/>
      <c r="E669" s="2"/>
    </row>
    <row r="670" ht="12.75" customHeight="1">
      <c r="B670" s="2"/>
      <c r="C670" s="2"/>
      <c r="D670" s="2"/>
      <c r="E670" s="2"/>
    </row>
    <row r="671" ht="12.75" customHeight="1">
      <c r="B671" s="2"/>
      <c r="C671" s="2"/>
      <c r="D671" s="2"/>
      <c r="E671" s="2"/>
    </row>
    <row r="672" ht="12.75" customHeight="1">
      <c r="B672" s="2"/>
      <c r="C672" s="2"/>
      <c r="D672" s="2"/>
      <c r="E672" s="2"/>
    </row>
    <row r="673" ht="12.75" customHeight="1">
      <c r="B673" s="2"/>
      <c r="C673" s="2"/>
      <c r="D673" s="2"/>
      <c r="E673" s="2"/>
    </row>
    <row r="674" ht="12.75" customHeight="1">
      <c r="B674" s="2"/>
      <c r="C674" s="2"/>
      <c r="D674" s="2"/>
      <c r="E674" s="2"/>
    </row>
    <row r="675" ht="12.75" customHeight="1">
      <c r="B675" s="2"/>
      <c r="C675" s="2"/>
      <c r="D675" s="2"/>
      <c r="E675" s="2"/>
    </row>
    <row r="676" ht="12.75" customHeight="1">
      <c r="B676" s="2"/>
      <c r="C676" s="2"/>
      <c r="D676" s="2"/>
      <c r="E676" s="2"/>
    </row>
    <row r="677" ht="12.75" customHeight="1">
      <c r="B677" s="2"/>
      <c r="C677" s="2"/>
      <c r="D677" s="2"/>
      <c r="E677" s="2"/>
    </row>
    <row r="678" ht="12.75" customHeight="1">
      <c r="B678" s="2"/>
      <c r="C678" s="2"/>
      <c r="D678" s="2"/>
      <c r="E678" s="2"/>
    </row>
    <row r="679" ht="12.75" customHeight="1">
      <c r="B679" s="2"/>
      <c r="C679" s="2"/>
      <c r="D679" s="2"/>
      <c r="E679" s="2"/>
    </row>
    <row r="680" ht="12.75" customHeight="1">
      <c r="B680" s="2"/>
      <c r="C680" s="2"/>
      <c r="D680" s="2"/>
      <c r="E680" s="2"/>
    </row>
    <row r="681" ht="12.75" customHeight="1">
      <c r="B681" s="2"/>
      <c r="C681" s="2"/>
      <c r="D681" s="2"/>
      <c r="E681" s="2"/>
    </row>
    <row r="682" ht="12.75" customHeight="1">
      <c r="B682" s="2"/>
      <c r="C682" s="2"/>
      <c r="D682" s="2"/>
      <c r="E682" s="2"/>
    </row>
    <row r="683" ht="12.75" customHeight="1">
      <c r="B683" s="2"/>
      <c r="C683" s="2"/>
      <c r="D683" s="2"/>
      <c r="E683" s="2"/>
    </row>
    <row r="684" ht="12.75" customHeight="1">
      <c r="B684" s="2"/>
      <c r="C684" s="2"/>
      <c r="D684" s="2"/>
      <c r="E684" s="2"/>
    </row>
    <row r="685" ht="12.75" customHeight="1">
      <c r="B685" s="2"/>
      <c r="C685" s="2"/>
      <c r="D685" s="2"/>
      <c r="E685" s="2"/>
    </row>
    <row r="686" ht="12.75" customHeight="1">
      <c r="B686" s="2"/>
      <c r="C686" s="2"/>
      <c r="D686" s="2"/>
      <c r="E686" s="2"/>
    </row>
    <row r="687" ht="12.75" customHeight="1">
      <c r="B687" s="2"/>
      <c r="C687" s="2"/>
      <c r="D687" s="2"/>
      <c r="E687" s="2"/>
    </row>
    <row r="688" ht="12.75" customHeight="1">
      <c r="B688" s="2"/>
      <c r="C688" s="2"/>
      <c r="D688" s="2"/>
      <c r="E688" s="2"/>
    </row>
    <row r="689" ht="12.75" customHeight="1">
      <c r="B689" s="2"/>
      <c r="C689" s="2"/>
      <c r="D689" s="2"/>
      <c r="E689" s="2"/>
    </row>
    <row r="690" ht="12.75" customHeight="1">
      <c r="B690" s="2"/>
      <c r="C690" s="2"/>
      <c r="D690" s="2"/>
      <c r="E690" s="2"/>
    </row>
    <row r="691" ht="12.75" customHeight="1">
      <c r="B691" s="2"/>
      <c r="C691" s="2"/>
      <c r="D691" s="2"/>
      <c r="E691" s="2"/>
    </row>
    <row r="692" ht="12.75" customHeight="1">
      <c r="B692" s="2"/>
      <c r="C692" s="2"/>
      <c r="D692" s="2"/>
      <c r="E692" s="2"/>
    </row>
    <row r="693" ht="12.75" customHeight="1">
      <c r="B693" s="2"/>
      <c r="C693" s="2"/>
      <c r="D693" s="2"/>
      <c r="E693" s="2"/>
    </row>
    <row r="694" ht="12.75" customHeight="1">
      <c r="B694" s="2"/>
      <c r="C694" s="2"/>
      <c r="D694" s="2"/>
      <c r="E694" s="2"/>
    </row>
    <row r="695" ht="12.75" customHeight="1">
      <c r="B695" s="2"/>
      <c r="C695" s="2"/>
      <c r="D695" s="2"/>
      <c r="E695" s="2"/>
    </row>
    <row r="696" ht="12.75" customHeight="1">
      <c r="B696" s="2"/>
      <c r="C696" s="2"/>
      <c r="D696" s="2"/>
      <c r="E696" s="2"/>
    </row>
    <row r="697" ht="12.75" customHeight="1">
      <c r="B697" s="2"/>
      <c r="C697" s="2"/>
      <c r="D697" s="2"/>
      <c r="E697" s="2"/>
    </row>
    <row r="698" ht="12.75" customHeight="1">
      <c r="B698" s="2"/>
      <c r="C698" s="2"/>
      <c r="D698" s="2"/>
      <c r="E698" s="2"/>
    </row>
    <row r="699" ht="12.75" customHeight="1">
      <c r="B699" s="2"/>
      <c r="C699" s="2"/>
      <c r="D699" s="2"/>
      <c r="E699" s="2"/>
    </row>
    <row r="700" ht="12.75" customHeight="1">
      <c r="B700" s="2"/>
      <c r="C700" s="2"/>
      <c r="D700" s="2"/>
      <c r="E700" s="2"/>
    </row>
    <row r="701" ht="12.75" customHeight="1">
      <c r="B701" s="2"/>
      <c r="C701" s="2"/>
      <c r="D701" s="2"/>
      <c r="E701" s="2"/>
    </row>
    <row r="702" ht="12.75" customHeight="1">
      <c r="B702" s="2"/>
      <c r="C702" s="2"/>
      <c r="D702" s="2"/>
      <c r="E702" s="2"/>
    </row>
    <row r="703" ht="12.75" customHeight="1">
      <c r="B703" s="2"/>
      <c r="C703" s="2"/>
      <c r="D703" s="2"/>
      <c r="E703" s="2"/>
    </row>
    <row r="704" ht="12.75" customHeight="1">
      <c r="B704" s="2"/>
      <c r="C704" s="2"/>
      <c r="D704" s="2"/>
      <c r="E704" s="2"/>
    </row>
    <row r="705" ht="12.75" customHeight="1">
      <c r="B705" s="2"/>
      <c r="C705" s="2"/>
      <c r="D705" s="2"/>
      <c r="E705" s="2"/>
    </row>
    <row r="706" ht="12.75" customHeight="1">
      <c r="B706" s="2"/>
      <c r="C706" s="2"/>
      <c r="D706" s="2"/>
      <c r="E706" s="2"/>
    </row>
    <row r="707" ht="12.75" customHeight="1">
      <c r="B707" s="2"/>
      <c r="C707" s="2"/>
      <c r="D707" s="2"/>
      <c r="E707" s="2"/>
    </row>
    <row r="708" ht="12.75" customHeight="1">
      <c r="B708" s="2"/>
      <c r="C708" s="2"/>
      <c r="D708" s="2"/>
      <c r="E708" s="2"/>
    </row>
    <row r="709" ht="12.75" customHeight="1">
      <c r="B709" s="2"/>
      <c r="C709" s="2"/>
      <c r="D709" s="2"/>
      <c r="E709" s="2"/>
    </row>
    <row r="710" ht="12.75" customHeight="1">
      <c r="B710" s="2"/>
      <c r="C710" s="2"/>
      <c r="D710" s="2"/>
      <c r="E710" s="2"/>
    </row>
    <row r="711" ht="12.75" customHeight="1">
      <c r="B711" s="2"/>
      <c r="C711" s="2"/>
      <c r="D711" s="2"/>
      <c r="E711" s="2"/>
    </row>
    <row r="712" ht="12.75" customHeight="1">
      <c r="B712" s="2"/>
      <c r="C712" s="2"/>
      <c r="D712" s="2"/>
      <c r="E712" s="2"/>
    </row>
    <row r="713" ht="12.75" customHeight="1">
      <c r="B713" s="2"/>
      <c r="C713" s="2"/>
      <c r="D713" s="2"/>
      <c r="E713" s="2"/>
    </row>
    <row r="714" ht="12.75" customHeight="1">
      <c r="B714" s="2"/>
      <c r="C714" s="2"/>
      <c r="D714" s="2"/>
      <c r="E714" s="2"/>
    </row>
    <row r="715" ht="12.75" customHeight="1">
      <c r="B715" s="2"/>
      <c r="C715" s="2"/>
      <c r="D715" s="2"/>
      <c r="E715" s="2"/>
    </row>
    <row r="716" ht="12.75" customHeight="1">
      <c r="B716" s="2"/>
      <c r="C716" s="2"/>
      <c r="D716" s="2"/>
      <c r="E716" s="2"/>
    </row>
    <row r="717" ht="12.75" customHeight="1">
      <c r="B717" s="2"/>
      <c r="C717" s="2"/>
      <c r="D717" s="2"/>
      <c r="E717" s="2"/>
    </row>
    <row r="718" ht="12.75" customHeight="1">
      <c r="B718" s="2"/>
      <c r="C718" s="2"/>
      <c r="D718" s="2"/>
      <c r="E718" s="2"/>
    </row>
    <row r="719" ht="12.75" customHeight="1">
      <c r="B719" s="2"/>
      <c r="C719" s="2"/>
      <c r="D719" s="2"/>
      <c r="E719" s="2"/>
    </row>
    <row r="720" ht="12.75" customHeight="1">
      <c r="B720" s="2"/>
      <c r="C720" s="2"/>
      <c r="D720" s="2"/>
      <c r="E720" s="2"/>
    </row>
    <row r="721" ht="12.75" customHeight="1">
      <c r="B721" s="2"/>
      <c r="C721" s="2"/>
      <c r="D721" s="2"/>
      <c r="E721" s="2"/>
    </row>
    <row r="722" ht="12.75" customHeight="1">
      <c r="B722" s="2"/>
      <c r="C722" s="2"/>
      <c r="D722" s="2"/>
      <c r="E722" s="2"/>
    </row>
    <row r="723" ht="12.75" customHeight="1">
      <c r="B723" s="2"/>
      <c r="C723" s="2"/>
      <c r="D723" s="2"/>
      <c r="E723" s="2"/>
    </row>
    <row r="724" ht="12.75" customHeight="1">
      <c r="B724" s="2"/>
      <c r="C724" s="2"/>
      <c r="D724" s="2"/>
      <c r="E724" s="2"/>
    </row>
    <row r="725" ht="12.75" customHeight="1">
      <c r="B725" s="2"/>
      <c r="C725" s="2"/>
      <c r="D725" s="2"/>
      <c r="E725" s="2"/>
    </row>
    <row r="726" ht="12.75" customHeight="1">
      <c r="B726" s="2"/>
      <c r="C726" s="2"/>
      <c r="D726" s="2"/>
      <c r="E726" s="2"/>
    </row>
    <row r="727" ht="12.75" customHeight="1">
      <c r="B727" s="2"/>
      <c r="C727" s="2"/>
      <c r="D727" s="2"/>
      <c r="E727" s="2"/>
    </row>
    <row r="728" ht="12.75" customHeight="1">
      <c r="B728" s="2"/>
      <c r="C728" s="2"/>
      <c r="D728" s="2"/>
      <c r="E728" s="2"/>
    </row>
    <row r="729" ht="12.75" customHeight="1">
      <c r="B729" s="2"/>
      <c r="C729" s="2"/>
      <c r="D729" s="2"/>
      <c r="E729" s="2"/>
    </row>
    <row r="730" ht="12.75" customHeight="1">
      <c r="B730" s="2"/>
      <c r="C730" s="2"/>
      <c r="D730" s="2"/>
      <c r="E730" s="2"/>
    </row>
    <row r="731" ht="12.75" customHeight="1">
      <c r="B731" s="2"/>
      <c r="C731" s="2"/>
      <c r="D731" s="2"/>
      <c r="E731" s="2"/>
    </row>
    <row r="732" ht="12.75" customHeight="1">
      <c r="B732" s="2"/>
      <c r="C732" s="2"/>
      <c r="D732" s="2"/>
      <c r="E732" s="2"/>
    </row>
    <row r="733" ht="12.75" customHeight="1">
      <c r="B733" s="2"/>
      <c r="C733" s="2"/>
      <c r="D733" s="2"/>
      <c r="E733" s="2"/>
    </row>
    <row r="734" ht="12.75" customHeight="1">
      <c r="B734" s="2"/>
      <c r="C734" s="2"/>
      <c r="D734" s="2"/>
      <c r="E734" s="2"/>
    </row>
    <row r="735" ht="12.75" customHeight="1">
      <c r="B735" s="2"/>
      <c r="C735" s="2"/>
      <c r="D735" s="2"/>
      <c r="E735" s="2"/>
    </row>
    <row r="736" ht="12.75" customHeight="1">
      <c r="B736" s="2"/>
      <c r="C736" s="2"/>
      <c r="D736" s="2"/>
      <c r="E736" s="2"/>
    </row>
    <row r="737" ht="12.75" customHeight="1">
      <c r="B737" s="2"/>
      <c r="C737" s="2"/>
      <c r="D737" s="2"/>
      <c r="E737" s="2"/>
    </row>
    <row r="738" ht="12.75" customHeight="1">
      <c r="B738" s="2"/>
      <c r="C738" s="2"/>
      <c r="D738" s="2"/>
      <c r="E738" s="2"/>
    </row>
    <row r="739" ht="12.75" customHeight="1">
      <c r="B739" s="2"/>
      <c r="C739" s="2"/>
      <c r="D739" s="2"/>
      <c r="E739" s="2"/>
    </row>
    <row r="740" ht="12.75" customHeight="1">
      <c r="B740" s="2"/>
      <c r="C740" s="2"/>
      <c r="D740" s="2"/>
      <c r="E740" s="2"/>
    </row>
    <row r="741" ht="12.75" customHeight="1">
      <c r="B741" s="2"/>
      <c r="C741" s="2"/>
      <c r="D741" s="2"/>
      <c r="E741" s="2"/>
    </row>
    <row r="742" ht="12.75" customHeight="1">
      <c r="B742" s="2"/>
      <c r="C742" s="2"/>
      <c r="D742" s="2"/>
      <c r="E742" s="2"/>
    </row>
    <row r="743" ht="12.75" customHeight="1">
      <c r="B743" s="2"/>
      <c r="C743" s="2"/>
      <c r="D743" s="2"/>
      <c r="E743" s="2"/>
    </row>
    <row r="744" ht="12.75" customHeight="1">
      <c r="B744" s="2"/>
      <c r="C744" s="2"/>
      <c r="D744" s="2"/>
      <c r="E744" s="2"/>
    </row>
    <row r="745" ht="12.75" customHeight="1">
      <c r="B745" s="2"/>
      <c r="C745" s="2"/>
      <c r="D745" s="2"/>
      <c r="E745" s="2"/>
    </row>
    <row r="746" ht="12.75" customHeight="1">
      <c r="B746" s="2"/>
      <c r="C746" s="2"/>
      <c r="D746" s="2"/>
      <c r="E746" s="2"/>
    </row>
    <row r="747" ht="12.75" customHeight="1">
      <c r="B747" s="2"/>
      <c r="C747" s="2"/>
      <c r="D747" s="2"/>
      <c r="E747" s="2"/>
    </row>
    <row r="748" ht="12.75" customHeight="1">
      <c r="B748" s="2"/>
      <c r="C748" s="2"/>
      <c r="D748" s="2"/>
      <c r="E748" s="2"/>
    </row>
    <row r="749" ht="12.75" customHeight="1">
      <c r="B749" s="2"/>
      <c r="C749" s="2"/>
      <c r="D749" s="2"/>
      <c r="E749" s="2"/>
    </row>
    <row r="750" ht="12.75" customHeight="1">
      <c r="B750" s="2"/>
      <c r="C750" s="2"/>
      <c r="D750" s="2"/>
      <c r="E750" s="2"/>
    </row>
    <row r="751" ht="12.75" customHeight="1">
      <c r="B751" s="2"/>
      <c r="C751" s="2"/>
      <c r="D751" s="2"/>
      <c r="E751" s="2"/>
    </row>
    <row r="752" ht="12.75" customHeight="1">
      <c r="B752" s="2"/>
      <c r="C752" s="2"/>
      <c r="D752" s="2"/>
      <c r="E752" s="2"/>
    </row>
    <row r="753" ht="12.75" customHeight="1">
      <c r="B753" s="2"/>
      <c r="C753" s="2"/>
      <c r="D753" s="2"/>
      <c r="E753" s="2"/>
    </row>
    <row r="754" ht="12.75" customHeight="1">
      <c r="B754" s="2"/>
      <c r="C754" s="2"/>
      <c r="D754" s="2"/>
      <c r="E754" s="2"/>
    </row>
    <row r="755" ht="12.75" customHeight="1">
      <c r="B755" s="2"/>
      <c r="C755" s="2"/>
      <c r="D755" s="2"/>
      <c r="E755" s="2"/>
    </row>
    <row r="756" ht="12.75" customHeight="1">
      <c r="B756" s="2"/>
      <c r="C756" s="2"/>
      <c r="D756" s="2"/>
      <c r="E756" s="2"/>
    </row>
    <row r="757" ht="12.75" customHeight="1">
      <c r="B757" s="2"/>
      <c r="C757" s="2"/>
      <c r="D757" s="2"/>
      <c r="E757" s="2"/>
    </row>
    <row r="758" ht="12.75" customHeight="1">
      <c r="B758" s="2"/>
      <c r="C758" s="2"/>
      <c r="D758" s="2"/>
      <c r="E758" s="2"/>
    </row>
    <row r="759" ht="12.75" customHeight="1">
      <c r="B759" s="2"/>
      <c r="C759" s="2"/>
      <c r="D759" s="2"/>
      <c r="E759" s="2"/>
    </row>
    <row r="760" ht="12.75" customHeight="1">
      <c r="B760" s="2"/>
      <c r="C760" s="2"/>
      <c r="D760" s="2"/>
      <c r="E760" s="2"/>
    </row>
    <row r="761" ht="12.75" customHeight="1">
      <c r="B761" s="2"/>
      <c r="C761" s="2"/>
      <c r="D761" s="2"/>
      <c r="E761" s="2"/>
    </row>
    <row r="762" ht="12.75" customHeight="1">
      <c r="B762" s="2"/>
      <c r="C762" s="2"/>
      <c r="D762" s="2"/>
      <c r="E762" s="2"/>
    </row>
    <row r="763" ht="12.75" customHeight="1">
      <c r="B763" s="2"/>
      <c r="C763" s="2"/>
      <c r="D763" s="2"/>
      <c r="E763" s="2"/>
    </row>
    <row r="764" ht="12.75" customHeight="1">
      <c r="B764" s="2"/>
      <c r="C764" s="2"/>
      <c r="D764" s="2"/>
      <c r="E764" s="2"/>
    </row>
    <row r="765" ht="12.75" customHeight="1">
      <c r="B765" s="2"/>
      <c r="C765" s="2"/>
      <c r="D765" s="2"/>
      <c r="E765" s="2"/>
    </row>
    <row r="766" ht="12.75" customHeight="1">
      <c r="B766" s="2"/>
      <c r="C766" s="2"/>
      <c r="D766" s="2"/>
      <c r="E766" s="2"/>
    </row>
    <row r="767" ht="12.75" customHeight="1">
      <c r="B767" s="2"/>
      <c r="C767" s="2"/>
      <c r="D767" s="2"/>
      <c r="E767" s="2"/>
    </row>
    <row r="768" ht="12.75" customHeight="1">
      <c r="B768" s="2"/>
      <c r="C768" s="2"/>
      <c r="D768" s="2"/>
      <c r="E768" s="2"/>
    </row>
    <row r="769" ht="12.75" customHeight="1">
      <c r="B769" s="2"/>
      <c r="C769" s="2"/>
      <c r="D769" s="2"/>
      <c r="E769" s="2"/>
    </row>
    <row r="770" ht="12.75" customHeight="1">
      <c r="B770" s="2"/>
      <c r="C770" s="2"/>
      <c r="D770" s="2"/>
      <c r="E770" s="2"/>
    </row>
    <row r="771" ht="12.75" customHeight="1">
      <c r="B771" s="2"/>
      <c r="C771" s="2"/>
      <c r="D771" s="2"/>
      <c r="E771" s="2"/>
    </row>
    <row r="772" ht="12.75" customHeight="1">
      <c r="B772" s="2"/>
      <c r="C772" s="2"/>
      <c r="D772" s="2"/>
      <c r="E772" s="2"/>
    </row>
    <row r="773" ht="12.75" customHeight="1">
      <c r="B773" s="2"/>
      <c r="C773" s="2"/>
      <c r="D773" s="2"/>
      <c r="E773" s="2"/>
    </row>
    <row r="774" ht="12.75" customHeight="1">
      <c r="B774" s="2"/>
      <c r="C774" s="2"/>
      <c r="D774" s="2"/>
      <c r="E774" s="2"/>
    </row>
    <row r="775" ht="12.75" customHeight="1">
      <c r="B775" s="2"/>
      <c r="C775" s="2"/>
      <c r="D775" s="2"/>
      <c r="E775" s="2"/>
    </row>
    <row r="776" ht="12.75" customHeight="1">
      <c r="B776" s="2"/>
      <c r="C776" s="2"/>
      <c r="D776" s="2"/>
      <c r="E776" s="2"/>
    </row>
    <row r="777" ht="12.75" customHeight="1">
      <c r="B777" s="2"/>
      <c r="C777" s="2"/>
      <c r="D777" s="2"/>
      <c r="E777" s="2"/>
    </row>
    <row r="778" ht="12.75" customHeight="1">
      <c r="B778" s="2"/>
      <c r="C778" s="2"/>
      <c r="D778" s="2"/>
      <c r="E778" s="2"/>
    </row>
    <row r="779" ht="12.75" customHeight="1">
      <c r="B779" s="2"/>
      <c r="C779" s="2"/>
      <c r="D779" s="2"/>
      <c r="E779" s="2"/>
    </row>
    <row r="780" ht="12.75" customHeight="1">
      <c r="B780" s="2"/>
      <c r="C780" s="2"/>
      <c r="D780" s="2"/>
      <c r="E780" s="2"/>
    </row>
    <row r="781" ht="12.75" customHeight="1">
      <c r="B781" s="2"/>
      <c r="C781" s="2"/>
      <c r="D781" s="2"/>
      <c r="E781" s="2"/>
    </row>
    <row r="782" ht="12.75" customHeight="1">
      <c r="B782" s="2"/>
      <c r="C782" s="2"/>
      <c r="D782" s="2"/>
      <c r="E782" s="2"/>
    </row>
    <row r="783" ht="12.75" customHeight="1">
      <c r="B783" s="2"/>
      <c r="C783" s="2"/>
      <c r="D783" s="2"/>
      <c r="E783" s="2"/>
    </row>
    <row r="784" ht="12.75" customHeight="1">
      <c r="B784" s="2"/>
      <c r="C784" s="2"/>
      <c r="D784" s="2"/>
      <c r="E784" s="2"/>
    </row>
    <row r="785" ht="12.75" customHeight="1">
      <c r="B785" s="2"/>
      <c r="C785" s="2"/>
      <c r="D785" s="2"/>
      <c r="E785" s="2"/>
    </row>
    <row r="786" ht="12.75" customHeight="1">
      <c r="B786" s="2"/>
      <c r="C786" s="2"/>
      <c r="D786" s="2"/>
      <c r="E786" s="2"/>
    </row>
    <row r="787" ht="12.75" customHeight="1">
      <c r="B787" s="2"/>
      <c r="C787" s="2"/>
      <c r="D787" s="2"/>
      <c r="E787" s="2"/>
    </row>
    <row r="788" ht="12.75" customHeight="1">
      <c r="B788" s="2"/>
      <c r="C788" s="2"/>
      <c r="D788" s="2"/>
      <c r="E788" s="2"/>
    </row>
    <row r="789" ht="12.75" customHeight="1">
      <c r="B789" s="2"/>
      <c r="C789" s="2"/>
      <c r="D789" s="2"/>
      <c r="E789" s="2"/>
    </row>
    <row r="790" ht="12.75" customHeight="1">
      <c r="B790" s="2"/>
      <c r="C790" s="2"/>
      <c r="D790" s="2"/>
      <c r="E790" s="2"/>
    </row>
    <row r="791" ht="12.75" customHeight="1">
      <c r="B791" s="2"/>
      <c r="C791" s="2"/>
      <c r="D791" s="2"/>
      <c r="E791" s="2"/>
    </row>
    <row r="792" ht="12.75" customHeight="1">
      <c r="B792" s="2"/>
      <c r="C792" s="2"/>
      <c r="D792" s="2"/>
      <c r="E792" s="2"/>
    </row>
    <row r="793" ht="12.75" customHeight="1">
      <c r="B793" s="2"/>
      <c r="C793" s="2"/>
      <c r="D793" s="2"/>
      <c r="E793" s="2"/>
    </row>
    <row r="794" ht="12.75" customHeight="1">
      <c r="B794" s="2"/>
      <c r="C794" s="2"/>
      <c r="D794" s="2"/>
      <c r="E794" s="2"/>
    </row>
    <row r="795" ht="12.75" customHeight="1">
      <c r="B795" s="2"/>
      <c r="C795" s="2"/>
      <c r="D795" s="2"/>
      <c r="E795" s="2"/>
    </row>
    <row r="796" ht="12.75" customHeight="1">
      <c r="B796" s="2"/>
      <c r="C796" s="2"/>
      <c r="D796" s="2"/>
      <c r="E796" s="2"/>
    </row>
    <row r="797" ht="12.75" customHeight="1">
      <c r="B797" s="2"/>
      <c r="C797" s="2"/>
      <c r="D797" s="2"/>
      <c r="E797" s="2"/>
    </row>
    <row r="798" ht="12.75" customHeight="1">
      <c r="B798" s="2"/>
      <c r="C798" s="2"/>
      <c r="D798" s="2"/>
      <c r="E798" s="2"/>
    </row>
    <row r="799" ht="12.75" customHeight="1">
      <c r="B799" s="2"/>
      <c r="C799" s="2"/>
      <c r="D799" s="2"/>
      <c r="E799" s="2"/>
    </row>
    <row r="800" ht="12.75" customHeight="1">
      <c r="B800" s="2"/>
      <c r="C800" s="2"/>
      <c r="D800" s="2"/>
      <c r="E800" s="2"/>
    </row>
    <row r="801" ht="12.75" customHeight="1">
      <c r="B801" s="2"/>
      <c r="C801" s="2"/>
      <c r="D801" s="2"/>
      <c r="E801" s="2"/>
    </row>
    <row r="802" ht="12.75" customHeight="1">
      <c r="B802" s="2"/>
      <c r="C802" s="2"/>
      <c r="D802" s="2"/>
      <c r="E802" s="2"/>
    </row>
    <row r="803" ht="12.75" customHeight="1">
      <c r="B803" s="2"/>
      <c r="C803" s="2"/>
      <c r="D803" s="2"/>
      <c r="E803" s="2"/>
    </row>
    <row r="804" ht="12.75" customHeight="1">
      <c r="B804" s="2"/>
      <c r="C804" s="2"/>
      <c r="D804" s="2"/>
      <c r="E804" s="2"/>
    </row>
    <row r="805" ht="12.75" customHeight="1">
      <c r="B805" s="2"/>
      <c r="C805" s="2"/>
      <c r="D805" s="2"/>
      <c r="E805" s="2"/>
    </row>
    <row r="806" ht="12.75" customHeight="1">
      <c r="B806" s="2"/>
      <c r="C806" s="2"/>
      <c r="D806" s="2"/>
      <c r="E806" s="2"/>
    </row>
    <row r="807" ht="12.75" customHeight="1">
      <c r="B807" s="2"/>
      <c r="C807" s="2"/>
      <c r="D807" s="2"/>
      <c r="E807" s="2"/>
    </row>
    <row r="808" ht="12.75" customHeight="1">
      <c r="B808" s="2"/>
      <c r="C808" s="2"/>
      <c r="D808" s="2"/>
      <c r="E808" s="2"/>
    </row>
    <row r="809" ht="12.75" customHeight="1">
      <c r="B809" s="2"/>
      <c r="C809" s="2"/>
      <c r="D809" s="2"/>
      <c r="E809" s="2"/>
    </row>
    <row r="810" ht="12.75" customHeight="1">
      <c r="B810" s="2"/>
      <c r="C810" s="2"/>
      <c r="D810" s="2"/>
      <c r="E810" s="2"/>
    </row>
    <row r="811" ht="12.75" customHeight="1">
      <c r="B811" s="2"/>
      <c r="C811" s="2"/>
      <c r="D811" s="2"/>
      <c r="E811" s="2"/>
    </row>
    <row r="812" ht="12.75" customHeight="1">
      <c r="B812" s="2"/>
      <c r="C812" s="2"/>
      <c r="D812" s="2"/>
      <c r="E812" s="2"/>
    </row>
    <row r="813" ht="12.75" customHeight="1">
      <c r="B813" s="2"/>
      <c r="C813" s="2"/>
      <c r="D813" s="2"/>
      <c r="E813" s="2"/>
    </row>
    <row r="814" ht="12.75" customHeight="1">
      <c r="B814" s="2"/>
      <c r="C814" s="2"/>
      <c r="D814" s="2"/>
      <c r="E814" s="2"/>
    </row>
    <row r="815" ht="12.75" customHeight="1">
      <c r="B815" s="2"/>
      <c r="C815" s="2"/>
      <c r="D815" s="2"/>
      <c r="E815" s="2"/>
    </row>
    <row r="816" ht="12.75" customHeight="1">
      <c r="B816" s="2"/>
      <c r="C816" s="2"/>
      <c r="D816" s="2"/>
      <c r="E816" s="2"/>
    </row>
    <row r="817" ht="12.75" customHeight="1">
      <c r="B817" s="2"/>
      <c r="C817" s="2"/>
      <c r="D817" s="2"/>
      <c r="E817" s="2"/>
    </row>
    <row r="818" ht="12.75" customHeight="1">
      <c r="B818" s="2"/>
      <c r="C818" s="2"/>
      <c r="D818" s="2"/>
      <c r="E818" s="2"/>
    </row>
    <row r="819" ht="12.75" customHeight="1">
      <c r="B819" s="2"/>
      <c r="C819" s="2"/>
      <c r="D819" s="2"/>
      <c r="E819" s="2"/>
    </row>
    <row r="820" ht="12.75" customHeight="1">
      <c r="B820" s="2"/>
      <c r="C820" s="2"/>
      <c r="D820" s="2"/>
      <c r="E820" s="2"/>
    </row>
    <row r="821" ht="12.75" customHeight="1">
      <c r="B821" s="2"/>
      <c r="C821" s="2"/>
      <c r="D821" s="2"/>
      <c r="E821" s="2"/>
    </row>
    <row r="822" ht="12.75" customHeight="1">
      <c r="B822" s="2"/>
      <c r="C822" s="2"/>
      <c r="D822" s="2"/>
      <c r="E822" s="2"/>
    </row>
    <row r="823" ht="12.75" customHeight="1">
      <c r="B823" s="2"/>
      <c r="C823" s="2"/>
      <c r="D823" s="2"/>
      <c r="E823" s="2"/>
    </row>
    <row r="824" ht="12.75" customHeight="1">
      <c r="B824" s="2"/>
      <c r="C824" s="2"/>
      <c r="D824" s="2"/>
      <c r="E824" s="2"/>
    </row>
    <row r="825" ht="12.75" customHeight="1">
      <c r="B825" s="2"/>
      <c r="C825" s="2"/>
      <c r="D825" s="2"/>
      <c r="E825" s="2"/>
    </row>
    <row r="826" ht="12.75" customHeight="1">
      <c r="B826" s="2"/>
      <c r="C826" s="2"/>
      <c r="D826" s="2"/>
      <c r="E826" s="2"/>
    </row>
    <row r="827" ht="12.75" customHeight="1">
      <c r="B827" s="2"/>
      <c r="C827" s="2"/>
      <c r="D827" s="2"/>
      <c r="E827" s="2"/>
    </row>
    <row r="828" ht="12.75" customHeight="1">
      <c r="B828" s="2"/>
      <c r="C828" s="2"/>
      <c r="D828" s="2"/>
      <c r="E828" s="2"/>
    </row>
    <row r="829" ht="12.75" customHeight="1">
      <c r="B829" s="2"/>
      <c r="C829" s="2"/>
      <c r="D829" s="2"/>
      <c r="E829" s="2"/>
    </row>
    <row r="830" ht="12.75" customHeight="1">
      <c r="B830" s="2"/>
      <c r="C830" s="2"/>
      <c r="D830" s="2"/>
      <c r="E830" s="2"/>
    </row>
    <row r="831" ht="12.75" customHeight="1">
      <c r="B831" s="2"/>
      <c r="C831" s="2"/>
      <c r="D831" s="2"/>
      <c r="E831" s="2"/>
    </row>
    <row r="832" ht="12.75" customHeight="1">
      <c r="B832" s="2"/>
      <c r="C832" s="2"/>
      <c r="D832" s="2"/>
      <c r="E832" s="2"/>
    </row>
    <row r="833" ht="12.75" customHeight="1">
      <c r="B833" s="2"/>
      <c r="C833" s="2"/>
      <c r="D833" s="2"/>
      <c r="E833" s="2"/>
    </row>
    <row r="834" ht="12.75" customHeight="1">
      <c r="B834" s="2"/>
      <c r="C834" s="2"/>
      <c r="D834" s="2"/>
      <c r="E834" s="2"/>
    </row>
    <row r="835" ht="12.75" customHeight="1">
      <c r="B835" s="2"/>
      <c r="C835" s="2"/>
      <c r="D835" s="2"/>
      <c r="E835" s="2"/>
    </row>
    <row r="836" ht="12.75" customHeight="1">
      <c r="B836" s="2"/>
      <c r="C836" s="2"/>
      <c r="D836" s="2"/>
      <c r="E836" s="2"/>
    </row>
    <row r="837" ht="12.75" customHeight="1">
      <c r="B837" s="2"/>
      <c r="C837" s="2"/>
      <c r="D837" s="2"/>
      <c r="E837" s="2"/>
    </row>
    <row r="838" ht="12.75" customHeight="1">
      <c r="B838" s="2"/>
      <c r="C838" s="2"/>
      <c r="D838" s="2"/>
      <c r="E838" s="2"/>
    </row>
    <row r="839" ht="12.75" customHeight="1">
      <c r="B839" s="2"/>
      <c r="C839" s="2"/>
      <c r="D839" s="2"/>
      <c r="E839" s="2"/>
    </row>
    <row r="840" ht="12.75" customHeight="1">
      <c r="B840" s="2"/>
      <c r="C840" s="2"/>
      <c r="D840" s="2"/>
      <c r="E840" s="2"/>
    </row>
    <row r="841" ht="12.75" customHeight="1">
      <c r="B841" s="2"/>
      <c r="C841" s="2"/>
      <c r="D841" s="2"/>
      <c r="E841" s="2"/>
    </row>
    <row r="842" ht="12.75" customHeight="1">
      <c r="B842" s="2"/>
      <c r="C842" s="2"/>
      <c r="D842" s="2"/>
      <c r="E842" s="2"/>
    </row>
    <row r="843" ht="12.75" customHeight="1">
      <c r="B843" s="2"/>
      <c r="C843" s="2"/>
      <c r="D843" s="2"/>
      <c r="E843" s="2"/>
    </row>
    <row r="844" ht="12.75" customHeight="1">
      <c r="B844" s="2"/>
      <c r="C844" s="2"/>
      <c r="D844" s="2"/>
      <c r="E844" s="2"/>
    </row>
    <row r="845" ht="12.75" customHeight="1">
      <c r="B845" s="2"/>
      <c r="C845" s="2"/>
      <c r="D845" s="2"/>
      <c r="E845" s="2"/>
    </row>
    <row r="846" ht="12.75" customHeight="1">
      <c r="B846" s="2"/>
      <c r="C846" s="2"/>
      <c r="D846" s="2"/>
      <c r="E846" s="2"/>
    </row>
    <row r="847" ht="12.75" customHeight="1">
      <c r="B847" s="2"/>
      <c r="C847" s="2"/>
      <c r="D847" s="2"/>
      <c r="E847" s="2"/>
    </row>
    <row r="848" ht="12.75" customHeight="1">
      <c r="B848" s="2"/>
      <c r="C848" s="2"/>
      <c r="D848" s="2"/>
      <c r="E848" s="2"/>
    </row>
    <row r="849" ht="12.75" customHeight="1">
      <c r="B849" s="2"/>
      <c r="C849" s="2"/>
      <c r="D849" s="2"/>
      <c r="E849" s="2"/>
    </row>
    <row r="850" ht="12.75" customHeight="1">
      <c r="B850" s="2"/>
      <c r="C850" s="2"/>
      <c r="D850" s="2"/>
      <c r="E850" s="2"/>
    </row>
    <row r="851" ht="12.75" customHeight="1">
      <c r="B851" s="2"/>
      <c r="C851" s="2"/>
      <c r="D851" s="2"/>
      <c r="E851" s="2"/>
    </row>
    <row r="852" ht="12.75" customHeight="1">
      <c r="B852" s="2"/>
      <c r="C852" s="2"/>
      <c r="D852" s="2"/>
      <c r="E852" s="2"/>
    </row>
    <row r="853" ht="12.75" customHeight="1">
      <c r="B853" s="2"/>
      <c r="C853" s="2"/>
      <c r="D853" s="2"/>
      <c r="E853" s="2"/>
    </row>
    <row r="854" ht="12.75" customHeight="1">
      <c r="B854" s="2"/>
      <c r="C854" s="2"/>
      <c r="D854" s="2"/>
      <c r="E854" s="2"/>
    </row>
    <row r="855" ht="12.75" customHeight="1">
      <c r="B855" s="2"/>
      <c r="C855" s="2"/>
      <c r="D855" s="2"/>
      <c r="E855" s="2"/>
    </row>
    <row r="856" ht="12.75" customHeight="1">
      <c r="B856" s="2"/>
      <c r="C856" s="2"/>
      <c r="D856" s="2"/>
      <c r="E856" s="2"/>
    </row>
    <row r="857" ht="12.75" customHeight="1">
      <c r="B857" s="2"/>
      <c r="C857" s="2"/>
      <c r="D857" s="2"/>
      <c r="E857" s="2"/>
    </row>
    <row r="858" ht="12.75" customHeight="1">
      <c r="B858" s="2"/>
      <c r="C858" s="2"/>
      <c r="D858" s="2"/>
      <c r="E858" s="2"/>
    </row>
    <row r="859" ht="12.75" customHeight="1">
      <c r="B859" s="2"/>
      <c r="C859" s="2"/>
      <c r="D859" s="2"/>
      <c r="E859" s="2"/>
    </row>
    <row r="860" ht="12.75" customHeight="1">
      <c r="B860" s="2"/>
      <c r="C860" s="2"/>
      <c r="D860" s="2"/>
      <c r="E860" s="2"/>
    </row>
    <row r="861" ht="12.75" customHeight="1">
      <c r="B861" s="2"/>
      <c r="C861" s="2"/>
      <c r="D861" s="2"/>
      <c r="E861" s="2"/>
    </row>
    <row r="862" ht="12.75" customHeight="1">
      <c r="B862" s="2"/>
      <c r="C862" s="2"/>
      <c r="D862" s="2"/>
      <c r="E862" s="2"/>
    </row>
    <row r="863" ht="12.75" customHeight="1">
      <c r="B863" s="2"/>
      <c r="C863" s="2"/>
      <c r="D863" s="2"/>
      <c r="E863" s="2"/>
    </row>
    <row r="864" ht="12.75" customHeight="1">
      <c r="B864" s="2"/>
      <c r="C864" s="2"/>
      <c r="D864" s="2"/>
      <c r="E864" s="2"/>
    </row>
    <row r="865" ht="12.75" customHeight="1">
      <c r="B865" s="2"/>
      <c r="C865" s="2"/>
      <c r="D865" s="2"/>
      <c r="E865" s="2"/>
    </row>
    <row r="866" ht="12.75" customHeight="1">
      <c r="B866" s="2"/>
      <c r="C866" s="2"/>
      <c r="D866" s="2"/>
      <c r="E866" s="2"/>
    </row>
    <row r="867" ht="12.75" customHeight="1">
      <c r="B867" s="2"/>
      <c r="C867" s="2"/>
      <c r="D867" s="2"/>
      <c r="E867" s="2"/>
    </row>
    <row r="868" ht="12.75" customHeight="1">
      <c r="B868" s="2"/>
      <c r="C868" s="2"/>
      <c r="D868" s="2"/>
      <c r="E868" s="2"/>
    </row>
    <row r="869" ht="12.75" customHeight="1">
      <c r="B869" s="2"/>
      <c r="C869" s="2"/>
      <c r="D869" s="2"/>
      <c r="E869" s="2"/>
    </row>
    <row r="870" ht="12.75" customHeight="1">
      <c r="B870" s="2"/>
      <c r="C870" s="2"/>
      <c r="D870" s="2"/>
      <c r="E870" s="2"/>
    </row>
    <row r="871" ht="12.75" customHeight="1">
      <c r="B871" s="2"/>
      <c r="C871" s="2"/>
      <c r="D871" s="2"/>
      <c r="E871" s="2"/>
    </row>
    <row r="872" ht="12.75" customHeight="1">
      <c r="B872" s="2"/>
      <c r="C872" s="2"/>
      <c r="D872" s="2"/>
      <c r="E872" s="2"/>
    </row>
    <row r="873" ht="12.75" customHeight="1">
      <c r="B873" s="2"/>
      <c r="C873" s="2"/>
      <c r="D873" s="2"/>
      <c r="E873" s="2"/>
    </row>
    <row r="874" ht="12.75" customHeight="1">
      <c r="B874" s="2"/>
      <c r="C874" s="2"/>
      <c r="D874" s="2"/>
      <c r="E874" s="2"/>
    </row>
    <row r="875" ht="12.75" customHeight="1">
      <c r="B875" s="2"/>
      <c r="C875" s="2"/>
      <c r="D875" s="2"/>
      <c r="E875" s="2"/>
    </row>
    <row r="876" ht="12.75" customHeight="1">
      <c r="B876" s="2"/>
      <c r="C876" s="2"/>
      <c r="D876" s="2"/>
      <c r="E876" s="2"/>
    </row>
    <row r="877" ht="12.75" customHeight="1">
      <c r="B877" s="2"/>
      <c r="C877" s="2"/>
      <c r="D877" s="2"/>
      <c r="E877" s="2"/>
    </row>
    <row r="878" ht="12.75" customHeight="1">
      <c r="B878" s="2"/>
      <c r="C878" s="2"/>
      <c r="D878" s="2"/>
      <c r="E878" s="2"/>
    </row>
    <row r="879" ht="12.75" customHeight="1">
      <c r="B879" s="2"/>
      <c r="C879" s="2"/>
      <c r="D879" s="2"/>
      <c r="E879" s="2"/>
    </row>
    <row r="880" ht="12.75" customHeight="1">
      <c r="B880" s="2"/>
      <c r="C880" s="2"/>
      <c r="D880" s="2"/>
      <c r="E880" s="2"/>
    </row>
    <row r="881" ht="12.75" customHeight="1">
      <c r="B881" s="2"/>
      <c r="C881" s="2"/>
      <c r="D881" s="2"/>
      <c r="E881" s="2"/>
    </row>
    <row r="882" ht="12.75" customHeight="1">
      <c r="B882" s="2"/>
      <c r="C882" s="2"/>
      <c r="D882" s="2"/>
      <c r="E882" s="2"/>
    </row>
    <row r="883" ht="12.75" customHeight="1">
      <c r="B883" s="2"/>
      <c r="C883" s="2"/>
      <c r="D883" s="2"/>
      <c r="E883" s="2"/>
    </row>
    <row r="884" ht="12.75" customHeight="1">
      <c r="B884" s="2"/>
      <c r="C884" s="2"/>
      <c r="D884" s="2"/>
      <c r="E884" s="2"/>
    </row>
    <row r="885" ht="12.75" customHeight="1">
      <c r="B885" s="2"/>
      <c r="C885" s="2"/>
      <c r="D885" s="2"/>
      <c r="E885" s="2"/>
    </row>
    <row r="886" ht="12.75" customHeight="1">
      <c r="B886" s="2"/>
      <c r="C886" s="2"/>
      <c r="D886" s="2"/>
      <c r="E886" s="2"/>
    </row>
    <row r="887" ht="12.75" customHeight="1">
      <c r="B887" s="2"/>
      <c r="C887" s="2"/>
      <c r="D887" s="2"/>
      <c r="E887" s="2"/>
    </row>
    <row r="888" ht="12.75" customHeight="1">
      <c r="B888" s="2"/>
      <c r="C888" s="2"/>
      <c r="D888" s="2"/>
      <c r="E888" s="2"/>
    </row>
    <row r="889" ht="12.75" customHeight="1">
      <c r="B889" s="2"/>
      <c r="C889" s="2"/>
      <c r="D889" s="2"/>
      <c r="E889" s="2"/>
    </row>
    <row r="890" ht="12.75" customHeight="1">
      <c r="B890" s="2"/>
      <c r="C890" s="2"/>
      <c r="D890" s="2"/>
      <c r="E890" s="2"/>
    </row>
    <row r="891" ht="12.75" customHeight="1">
      <c r="B891" s="2"/>
      <c r="C891" s="2"/>
      <c r="D891" s="2"/>
      <c r="E891" s="2"/>
    </row>
    <row r="892" ht="12.75" customHeight="1">
      <c r="B892" s="2"/>
      <c r="C892" s="2"/>
      <c r="D892" s="2"/>
      <c r="E892" s="2"/>
    </row>
    <row r="893" ht="12.75" customHeight="1">
      <c r="B893" s="2"/>
      <c r="C893" s="2"/>
      <c r="D893" s="2"/>
      <c r="E893" s="2"/>
    </row>
    <row r="894" ht="12.75" customHeight="1">
      <c r="B894" s="2"/>
      <c r="C894" s="2"/>
      <c r="D894" s="2"/>
      <c r="E894" s="2"/>
    </row>
    <row r="895" ht="12.75" customHeight="1">
      <c r="B895" s="2"/>
      <c r="C895" s="2"/>
      <c r="D895" s="2"/>
      <c r="E895" s="2"/>
    </row>
    <row r="896" ht="12.75" customHeight="1">
      <c r="B896" s="2"/>
      <c r="C896" s="2"/>
      <c r="D896" s="2"/>
      <c r="E896" s="2"/>
    </row>
    <row r="897" ht="12.75" customHeight="1">
      <c r="B897" s="2"/>
      <c r="C897" s="2"/>
      <c r="D897" s="2"/>
      <c r="E897" s="2"/>
    </row>
    <row r="898" ht="12.75" customHeight="1">
      <c r="B898" s="2"/>
      <c r="C898" s="2"/>
      <c r="D898" s="2"/>
      <c r="E898" s="2"/>
    </row>
    <row r="899" ht="12.75" customHeight="1">
      <c r="B899" s="2"/>
      <c r="C899" s="2"/>
      <c r="D899" s="2"/>
      <c r="E899" s="2"/>
    </row>
    <row r="900" ht="12.75" customHeight="1">
      <c r="B900" s="2"/>
      <c r="C900" s="2"/>
      <c r="D900" s="2"/>
      <c r="E900" s="2"/>
    </row>
    <row r="901" ht="12.75" customHeight="1">
      <c r="B901" s="2"/>
      <c r="C901" s="2"/>
      <c r="D901" s="2"/>
      <c r="E901" s="2"/>
    </row>
    <row r="902" ht="12.75" customHeight="1">
      <c r="B902" s="2"/>
      <c r="C902" s="2"/>
      <c r="D902" s="2"/>
      <c r="E902" s="2"/>
    </row>
    <row r="903" ht="12.75" customHeight="1">
      <c r="B903" s="2"/>
      <c r="C903" s="2"/>
      <c r="D903" s="2"/>
      <c r="E903" s="2"/>
    </row>
    <row r="904" ht="12.75" customHeight="1">
      <c r="B904" s="2"/>
      <c r="C904" s="2"/>
      <c r="D904" s="2"/>
      <c r="E904" s="2"/>
    </row>
    <row r="905" ht="12.75" customHeight="1">
      <c r="B905" s="2"/>
      <c r="C905" s="2"/>
      <c r="D905" s="2"/>
      <c r="E905" s="2"/>
    </row>
    <row r="906" ht="12.75" customHeight="1">
      <c r="B906" s="2"/>
      <c r="C906" s="2"/>
      <c r="D906" s="2"/>
      <c r="E906" s="2"/>
    </row>
    <row r="907" ht="12.75" customHeight="1">
      <c r="B907" s="2"/>
      <c r="C907" s="2"/>
      <c r="D907" s="2"/>
      <c r="E907" s="2"/>
    </row>
    <row r="908" ht="12.75" customHeight="1">
      <c r="B908" s="2"/>
      <c r="C908" s="2"/>
      <c r="D908" s="2"/>
      <c r="E908" s="2"/>
    </row>
    <row r="909" ht="12.75" customHeight="1">
      <c r="B909" s="2"/>
      <c r="C909" s="2"/>
      <c r="D909" s="2"/>
      <c r="E909" s="2"/>
    </row>
    <row r="910" ht="12.75" customHeight="1">
      <c r="B910" s="2"/>
      <c r="C910" s="2"/>
      <c r="D910" s="2"/>
      <c r="E910" s="2"/>
    </row>
    <row r="911" ht="12.75" customHeight="1">
      <c r="B911" s="2"/>
      <c r="C911" s="2"/>
      <c r="D911" s="2"/>
      <c r="E911" s="2"/>
    </row>
    <row r="912" ht="12.75" customHeight="1">
      <c r="B912" s="2"/>
      <c r="C912" s="2"/>
      <c r="D912" s="2"/>
      <c r="E912" s="2"/>
    </row>
    <row r="913" ht="12.75" customHeight="1">
      <c r="B913" s="2"/>
      <c r="C913" s="2"/>
      <c r="D913" s="2"/>
      <c r="E913" s="2"/>
    </row>
    <row r="914" ht="12.75" customHeight="1">
      <c r="B914" s="2"/>
      <c r="C914" s="2"/>
      <c r="D914" s="2"/>
      <c r="E914" s="2"/>
    </row>
    <row r="915" ht="12.75" customHeight="1">
      <c r="B915" s="2"/>
      <c r="C915" s="2"/>
      <c r="D915" s="2"/>
      <c r="E915" s="2"/>
    </row>
    <row r="916" ht="12.75" customHeight="1">
      <c r="B916" s="2"/>
      <c r="C916" s="2"/>
      <c r="D916" s="2"/>
      <c r="E916" s="2"/>
    </row>
    <row r="917" ht="12.75" customHeight="1">
      <c r="B917" s="2"/>
      <c r="C917" s="2"/>
      <c r="D917" s="2"/>
      <c r="E917" s="2"/>
    </row>
    <row r="918" ht="12.75" customHeight="1">
      <c r="B918" s="2"/>
      <c r="C918" s="2"/>
      <c r="D918" s="2"/>
      <c r="E918" s="2"/>
    </row>
    <row r="919" ht="12.75" customHeight="1">
      <c r="B919" s="2"/>
      <c r="C919" s="2"/>
      <c r="D919" s="2"/>
      <c r="E919" s="2"/>
    </row>
    <row r="920" ht="12.75" customHeight="1">
      <c r="B920" s="2"/>
      <c r="C920" s="2"/>
      <c r="D920" s="2"/>
      <c r="E920" s="2"/>
    </row>
    <row r="921" ht="12.75" customHeight="1">
      <c r="B921" s="2"/>
      <c r="C921" s="2"/>
      <c r="D921" s="2"/>
      <c r="E921" s="2"/>
    </row>
    <row r="922" ht="12.75" customHeight="1">
      <c r="B922" s="2"/>
      <c r="C922" s="2"/>
      <c r="D922" s="2"/>
      <c r="E922" s="2"/>
    </row>
    <row r="923" ht="12.75" customHeight="1">
      <c r="B923" s="2"/>
      <c r="C923" s="2"/>
      <c r="D923" s="2"/>
      <c r="E923" s="2"/>
    </row>
    <row r="924" ht="12.75" customHeight="1">
      <c r="B924" s="2"/>
      <c r="C924" s="2"/>
      <c r="D924" s="2"/>
      <c r="E924" s="2"/>
    </row>
    <row r="925" ht="12.75" customHeight="1">
      <c r="B925" s="2"/>
      <c r="C925" s="2"/>
      <c r="D925" s="2"/>
      <c r="E925" s="2"/>
    </row>
    <row r="926" ht="12.75" customHeight="1">
      <c r="B926" s="2"/>
      <c r="C926" s="2"/>
      <c r="D926" s="2"/>
      <c r="E926" s="2"/>
    </row>
    <row r="927" ht="12.75" customHeight="1">
      <c r="B927" s="2"/>
      <c r="C927" s="2"/>
      <c r="D927" s="2"/>
      <c r="E927" s="2"/>
    </row>
    <row r="928" ht="12.75" customHeight="1">
      <c r="B928" s="2"/>
      <c r="C928" s="2"/>
      <c r="D928" s="2"/>
      <c r="E928" s="2"/>
    </row>
    <row r="929" ht="12.75" customHeight="1">
      <c r="B929" s="2"/>
      <c r="C929" s="2"/>
      <c r="D929" s="2"/>
      <c r="E929" s="2"/>
    </row>
    <row r="930" ht="12.75" customHeight="1">
      <c r="B930" s="2"/>
      <c r="C930" s="2"/>
      <c r="D930" s="2"/>
      <c r="E930" s="2"/>
    </row>
    <row r="931" ht="12.75" customHeight="1">
      <c r="B931" s="2"/>
      <c r="C931" s="2"/>
      <c r="D931" s="2"/>
      <c r="E931" s="2"/>
    </row>
    <row r="932" ht="12.75" customHeight="1">
      <c r="B932" s="2"/>
      <c r="C932" s="2"/>
      <c r="D932" s="2"/>
      <c r="E932" s="2"/>
    </row>
    <row r="933" ht="12.75" customHeight="1">
      <c r="B933" s="2"/>
      <c r="C933" s="2"/>
      <c r="D933" s="2"/>
      <c r="E933" s="2"/>
    </row>
    <row r="934" ht="12.75" customHeight="1">
      <c r="B934" s="2"/>
      <c r="C934" s="2"/>
      <c r="D934" s="2"/>
      <c r="E934" s="2"/>
    </row>
    <row r="935" ht="12.75" customHeight="1">
      <c r="B935" s="2"/>
      <c r="C935" s="2"/>
      <c r="D935" s="2"/>
      <c r="E935" s="2"/>
    </row>
    <row r="936" ht="12.75" customHeight="1">
      <c r="B936" s="2"/>
      <c r="C936" s="2"/>
      <c r="D936" s="2"/>
      <c r="E936" s="2"/>
    </row>
    <row r="937" ht="12.75" customHeight="1">
      <c r="B937" s="2"/>
      <c r="C937" s="2"/>
      <c r="D937" s="2"/>
      <c r="E937" s="2"/>
    </row>
    <row r="938" ht="12.75" customHeight="1">
      <c r="B938" s="2"/>
      <c r="C938" s="2"/>
      <c r="D938" s="2"/>
      <c r="E938" s="2"/>
    </row>
    <row r="939" ht="12.75" customHeight="1">
      <c r="B939" s="2"/>
      <c r="C939" s="2"/>
      <c r="D939" s="2"/>
      <c r="E939" s="2"/>
    </row>
    <row r="940" ht="12.75" customHeight="1">
      <c r="B940" s="2"/>
      <c r="C940" s="2"/>
      <c r="D940" s="2"/>
      <c r="E940" s="2"/>
    </row>
    <row r="941" ht="12.75" customHeight="1">
      <c r="B941" s="2"/>
      <c r="C941" s="2"/>
      <c r="D941" s="2"/>
      <c r="E941" s="2"/>
    </row>
    <row r="942" ht="12.75" customHeight="1">
      <c r="B942" s="2"/>
      <c r="C942" s="2"/>
      <c r="D942" s="2"/>
      <c r="E942" s="2"/>
    </row>
    <row r="943" ht="12.75" customHeight="1">
      <c r="B943" s="2"/>
      <c r="C943" s="2"/>
      <c r="D943" s="2"/>
      <c r="E943" s="2"/>
    </row>
    <row r="944" ht="12.75" customHeight="1">
      <c r="B944" s="2"/>
      <c r="C944" s="2"/>
      <c r="D944" s="2"/>
      <c r="E944" s="2"/>
    </row>
    <row r="945" ht="12.75" customHeight="1">
      <c r="B945" s="2"/>
      <c r="C945" s="2"/>
      <c r="D945" s="2"/>
      <c r="E945" s="2"/>
    </row>
    <row r="946" ht="12.75" customHeight="1">
      <c r="B946" s="2"/>
      <c r="C946" s="2"/>
      <c r="D946" s="2"/>
      <c r="E946" s="2"/>
    </row>
    <row r="947" ht="12.75" customHeight="1">
      <c r="B947" s="2"/>
      <c r="C947" s="2"/>
      <c r="D947" s="2"/>
      <c r="E947" s="2"/>
    </row>
    <row r="948" ht="12.75" customHeight="1">
      <c r="B948" s="2"/>
      <c r="C948" s="2"/>
      <c r="D948" s="2"/>
      <c r="E948" s="2"/>
    </row>
    <row r="949" ht="12.75" customHeight="1">
      <c r="B949" s="2"/>
      <c r="C949" s="2"/>
      <c r="D949" s="2"/>
      <c r="E949" s="2"/>
    </row>
    <row r="950" ht="12.75" customHeight="1">
      <c r="B950" s="2"/>
      <c r="C950" s="2"/>
      <c r="D950" s="2"/>
      <c r="E950" s="2"/>
    </row>
    <row r="951" ht="12.75" customHeight="1">
      <c r="B951" s="2"/>
      <c r="C951" s="2"/>
      <c r="D951" s="2"/>
      <c r="E951" s="2"/>
    </row>
    <row r="952" ht="12.75" customHeight="1">
      <c r="B952" s="2"/>
      <c r="C952" s="2"/>
      <c r="D952" s="2"/>
      <c r="E952" s="2"/>
    </row>
    <row r="953" ht="12.75" customHeight="1">
      <c r="B953" s="2"/>
      <c r="C953" s="2"/>
      <c r="D953" s="2"/>
      <c r="E953" s="2"/>
    </row>
    <row r="954" ht="12.75" customHeight="1">
      <c r="B954" s="2"/>
      <c r="C954" s="2"/>
      <c r="D954" s="2"/>
      <c r="E954" s="2"/>
    </row>
    <row r="955" ht="12.75" customHeight="1">
      <c r="B955" s="2"/>
      <c r="C955" s="2"/>
      <c r="D955" s="2"/>
      <c r="E955" s="2"/>
    </row>
    <row r="956" ht="12.75" customHeight="1">
      <c r="B956" s="2"/>
      <c r="C956" s="2"/>
      <c r="D956" s="2"/>
      <c r="E956" s="2"/>
    </row>
    <row r="957" ht="12.75" customHeight="1">
      <c r="B957" s="2"/>
      <c r="C957" s="2"/>
      <c r="D957" s="2"/>
      <c r="E957" s="2"/>
    </row>
    <row r="958" ht="12.75" customHeight="1">
      <c r="B958" s="2"/>
      <c r="C958" s="2"/>
      <c r="D958" s="2"/>
      <c r="E958" s="2"/>
    </row>
    <row r="959" ht="12.75" customHeight="1">
      <c r="B959" s="2"/>
      <c r="C959" s="2"/>
      <c r="D959" s="2"/>
      <c r="E959" s="2"/>
    </row>
    <row r="960" ht="12.75" customHeight="1">
      <c r="B960" s="2"/>
      <c r="C960" s="2"/>
      <c r="D960" s="2"/>
      <c r="E960" s="2"/>
    </row>
    <row r="961" ht="12.75" customHeight="1">
      <c r="B961" s="2"/>
      <c r="C961" s="2"/>
      <c r="D961" s="2"/>
      <c r="E961" s="2"/>
    </row>
    <row r="962" ht="12.75" customHeight="1">
      <c r="B962" s="2"/>
      <c r="C962" s="2"/>
      <c r="D962" s="2"/>
      <c r="E962" s="2"/>
    </row>
    <row r="963" ht="12.75" customHeight="1">
      <c r="B963" s="2"/>
      <c r="C963" s="2"/>
      <c r="D963" s="2"/>
      <c r="E963" s="2"/>
    </row>
    <row r="964" ht="12.75" customHeight="1">
      <c r="B964" s="2"/>
      <c r="C964" s="2"/>
      <c r="D964" s="2"/>
      <c r="E964" s="2"/>
    </row>
    <row r="965" ht="12.75" customHeight="1">
      <c r="B965" s="2"/>
      <c r="C965" s="2"/>
      <c r="D965" s="2"/>
      <c r="E965" s="2"/>
    </row>
    <row r="966" ht="12.75" customHeight="1">
      <c r="B966" s="2"/>
      <c r="C966" s="2"/>
      <c r="D966" s="2"/>
      <c r="E966" s="2"/>
    </row>
    <row r="967" ht="12.75" customHeight="1">
      <c r="B967" s="2"/>
      <c r="C967" s="2"/>
      <c r="D967" s="2"/>
      <c r="E967" s="2"/>
    </row>
    <row r="968" ht="12.75" customHeight="1">
      <c r="B968" s="2"/>
      <c r="C968" s="2"/>
      <c r="D968" s="2"/>
      <c r="E968" s="2"/>
    </row>
    <row r="969" ht="12.75" customHeight="1">
      <c r="B969" s="2"/>
      <c r="C969" s="2"/>
      <c r="D969" s="2"/>
      <c r="E969" s="2"/>
    </row>
    <row r="970" ht="12.75" customHeight="1">
      <c r="B970" s="2"/>
      <c r="C970" s="2"/>
      <c r="D970" s="2"/>
      <c r="E970" s="2"/>
    </row>
    <row r="971" ht="12.75" customHeight="1">
      <c r="B971" s="2"/>
      <c r="C971" s="2"/>
      <c r="D971" s="2"/>
      <c r="E971" s="2"/>
    </row>
    <row r="972" ht="12.75" customHeight="1">
      <c r="B972" s="2"/>
      <c r="C972" s="2"/>
      <c r="D972" s="2"/>
      <c r="E972" s="2"/>
    </row>
    <row r="973" ht="12.75" customHeight="1">
      <c r="B973" s="2"/>
      <c r="C973" s="2"/>
      <c r="D973" s="2"/>
      <c r="E973" s="2"/>
    </row>
    <row r="974" ht="12.75" customHeight="1">
      <c r="B974" s="2"/>
      <c r="C974" s="2"/>
      <c r="D974" s="2"/>
      <c r="E974" s="2"/>
    </row>
    <row r="975" ht="12.75" customHeight="1">
      <c r="B975" s="2"/>
      <c r="C975" s="2"/>
      <c r="D975" s="2"/>
      <c r="E975" s="2"/>
    </row>
    <row r="976" ht="12.75" customHeight="1">
      <c r="B976" s="2"/>
      <c r="C976" s="2"/>
      <c r="D976" s="2"/>
      <c r="E976" s="2"/>
    </row>
    <row r="977" ht="12.75" customHeight="1">
      <c r="B977" s="2"/>
      <c r="C977" s="2"/>
      <c r="D977" s="2"/>
      <c r="E977" s="2"/>
    </row>
    <row r="978" ht="12.75" customHeight="1">
      <c r="B978" s="2"/>
      <c r="C978" s="2"/>
      <c r="D978" s="2"/>
      <c r="E978" s="2"/>
    </row>
    <row r="979" ht="12.75" customHeight="1">
      <c r="B979" s="2"/>
      <c r="C979" s="2"/>
      <c r="D979" s="2"/>
      <c r="E979" s="2"/>
    </row>
    <row r="980" ht="12.75" customHeight="1">
      <c r="B980" s="2"/>
      <c r="C980" s="2"/>
      <c r="D980" s="2"/>
      <c r="E980" s="2"/>
    </row>
    <row r="981" ht="12.75" customHeight="1">
      <c r="B981" s="2"/>
      <c r="C981" s="2"/>
      <c r="D981" s="2"/>
      <c r="E981" s="2"/>
    </row>
    <row r="982" ht="12.75" customHeight="1">
      <c r="B982" s="2"/>
      <c r="C982" s="2"/>
      <c r="D982" s="2"/>
      <c r="E982" s="2"/>
    </row>
    <row r="983" ht="12.75" customHeight="1">
      <c r="B983" s="2"/>
      <c r="C983" s="2"/>
      <c r="D983" s="2"/>
      <c r="E983" s="2"/>
    </row>
    <row r="984" ht="12.75" customHeight="1">
      <c r="B984" s="2"/>
      <c r="C984" s="2"/>
      <c r="D984" s="2"/>
      <c r="E984" s="2"/>
    </row>
    <row r="985" ht="12.75" customHeight="1">
      <c r="B985" s="2"/>
      <c r="C985" s="2"/>
      <c r="D985" s="2"/>
      <c r="E985" s="2"/>
    </row>
    <row r="986" ht="12.75" customHeight="1">
      <c r="B986" s="2"/>
      <c r="C986" s="2"/>
      <c r="D986" s="2"/>
      <c r="E986" s="2"/>
    </row>
    <row r="987" ht="12.75" customHeight="1">
      <c r="B987" s="2"/>
      <c r="C987" s="2"/>
      <c r="D987" s="2"/>
      <c r="E987" s="2"/>
    </row>
    <row r="988" ht="12.75" customHeight="1">
      <c r="B988" s="2"/>
      <c r="C988" s="2"/>
      <c r="D988" s="2"/>
      <c r="E988" s="2"/>
    </row>
    <row r="989" ht="12.75" customHeight="1">
      <c r="B989" s="2"/>
      <c r="C989" s="2"/>
      <c r="D989" s="2"/>
      <c r="E989" s="2"/>
    </row>
    <row r="990" ht="12.75" customHeight="1">
      <c r="B990" s="2"/>
      <c r="C990" s="2"/>
      <c r="D990" s="2"/>
      <c r="E990" s="2"/>
    </row>
    <row r="991" ht="12.75" customHeight="1">
      <c r="B991" s="2"/>
      <c r="C991" s="2"/>
      <c r="D991" s="2"/>
      <c r="E991" s="2"/>
    </row>
    <row r="992" ht="12.75" customHeight="1">
      <c r="B992" s="2"/>
      <c r="C992" s="2"/>
      <c r="D992" s="2"/>
      <c r="E992" s="2"/>
    </row>
    <row r="993" ht="12.75" customHeight="1">
      <c r="B993" s="2"/>
      <c r="C993" s="2"/>
      <c r="D993" s="2"/>
      <c r="E993" s="2"/>
    </row>
    <row r="994" ht="12.75" customHeight="1">
      <c r="B994" s="2"/>
      <c r="C994" s="2"/>
      <c r="D994" s="2"/>
      <c r="E994" s="2"/>
    </row>
    <row r="995" ht="12.75" customHeight="1">
      <c r="B995" s="2"/>
      <c r="C995" s="2"/>
      <c r="D995" s="2"/>
      <c r="E995" s="2"/>
    </row>
    <row r="996" ht="12.75" customHeight="1">
      <c r="B996" s="2"/>
      <c r="C996" s="2"/>
      <c r="D996" s="2"/>
      <c r="E996" s="2"/>
    </row>
    <row r="997" ht="12.75" customHeight="1">
      <c r="B997" s="2"/>
      <c r="C997" s="2"/>
      <c r="D997" s="2"/>
      <c r="E997" s="2"/>
    </row>
    <row r="998" ht="12.75" customHeight="1">
      <c r="B998" s="2"/>
      <c r="C998" s="2"/>
      <c r="D998" s="2"/>
      <c r="E998" s="2"/>
    </row>
    <row r="999" ht="12.75" customHeight="1">
      <c r="B999" s="2"/>
      <c r="C999" s="2"/>
      <c r="D999" s="2"/>
      <c r="E999" s="2"/>
    </row>
    <row r="1000" ht="12.75" customHeight="1">
      <c r="B1000" s="2"/>
      <c r="C1000" s="2"/>
      <c r="D1000" s="2"/>
      <c r="E1000" s="2"/>
    </row>
  </sheetData>
  <mergeCells count="5">
    <mergeCell ref="A1:F1"/>
    <mergeCell ref="A2:F2"/>
    <mergeCell ref="A3:F3"/>
    <mergeCell ref="A6:E7"/>
    <mergeCell ref="A8:E8"/>
  </mergeCells>
  <printOptions/>
  <pageMargins bottom="0.7875" footer="0.0" header="0.0" left="0.511805555555555" right="0.511805555555555" top="0.78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2010-12-08T17:56:29Z</dcterms:created>
  <dc:creator>Patrick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