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120" yWindow="-120" windowWidth="25440" windowHeight="13740"/>
  </bookViews>
  <sheets>
    <sheet name="Planilha" sheetId="14" r:id="rId1"/>
    <sheet name="Resumo" sheetId="16" state="hidden" r:id="rId2"/>
  </sheets>
  <definedNames>
    <definedName name="_xlnm._FilterDatabase" localSheetId="0" hidden="1">Planilha!$A$6:$K$38</definedName>
    <definedName name="_xlnm.Print_Area" localSheetId="0">Planilha!$A$1:$G$38</definedName>
    <definedName name="_xlnm.Print_Area" localSheetId="1">Resumo!$A$1:$F$13</definedName>
    <definedName name="Caminhão">#REF!</definedName>
    <definedName name="d">#REF!</definedName>
    <definedName name="Estradas">#REF!</definedName>
    <definedName name="Excel_BuiltIn__FilterDatabase_2">#REF!</definedName>
    <definedName name="Excel_BuiltIn__FilterDatabase_2_1">#REF!</definedName>
    <definedName name="Excel_BuiltIn__FilterDatabase_2_1_1">#REF!</definedName>
    <definedName name="Excel_BuiltIn__FilterDatabase_3">#REF!</definedName>
    <definedName name="Excel_BuiltIn_Print_Area_2">#REF!</definedName>
    <definedName name="Excel_BuiltIn_Print_Titles_2">#REF!</definedName>
    <definedName name="Excel_BuiltIn_Print_Titles_2_1">#REF!</definedName>
    <definedName name="gr">#REF!</definedName>
    <definedName name="Retro">#REF!</definedName>
    <definedName name="_xlnm.Print_Titles" localSheetId="0">Planilha!$5:$7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8" i="14"/>
  <c r="B9"/>
  <c r="D12" i="16" l="1"/>
  <c r="E12" s="1"/>
  <c r="C12"/>
  <c r="D11"/>
  <c r="C11"/>
  <c r="E11" s="1"/>
  <c r="D10"/>
  <c r="C10"/>
  <c r="D9"/>
  <c r="D8"/>
  <c r="C9"/>
  <c r="C8"/>
  <c r="D7"/>
  <c r="C7"/>
  <c r="D6"/>
  <c r="C6"/>
  <c r="D5"/>
  <c r="C5"/>
  <c r="D4"/>
  <c r="C4"/>
  <c r="D3"/>
  <c r="C3"/>
  <c r="F24" i="14"/>
  <c r="G24" s="1"/>
  <c r="B24"/>
  <c r="G23"/>
  <c r="G26"/>
  <c r="B27"/>
  <c r="F27"/>
  <c r="G27" s="1"/>
  <c r="G29"/>
  <c r="B30"/>
  <c r="F30"/>
  <c r="G30" s="1"/>
  <c r="G32"/>
  <c r="B33"/>
  <c r="F33"/>
  <c r="G33"/>
  <c r="G35"/>
  <c r="B36"/>
  <c r="F36"/>
  <c r="G36"/>
  <c r="E7" i="16" l="1"/>
  <c r="E10"/>
  <c r="E6"/>
  <c r="E5"/>
  <c r="E4"/>
  <c r="E3"/>
  <c r="E8"/>
  <c r="E9"/>
  <c r="E13" l="1"/>
  <c r="F3" s="1"/>
  <c r="B21" i="14"/>
  <c r="B15"/>
  <c r="F8" i="16" l="1"/>
  <c r="F7"/>
  <c r="F10"/>
  <c r="F6"/>
  <c r="F5"/>
  <c r="F12"/>
  <c r="F4"/>
  <c r="F9"/>
  <c r="F11"/>
  <c r="F18" i="14"/>
  <c r="G18" s="1"/>
  <c r="G17"/>
  <c r="F12" l="1"/>
  <c r="G12" s="1"/>
  <c r="G11"/>
  <c r="G8" l="1"/>
  <c r="F21" l="1"/>
  <c r="G21" s="1"/>
  <c r="F15"/>
  <c r="G15" s="1"/>
  <c r="F9"/>
  <c r="G9" s="1"/>
  <c r="G20"/>
  <c r="G14"/>
  <c r="G38" l="1"/>
</calcChain>
</file>

<file path=xl/sharedStrings.xml><?xml version="1.0" encoding="utf-8"?>
<sst xmlns="http://schemas.openxmlformats.org/spreadsheetml/2006/main" count="90" uniqueCount="54">
  <si>
    <t>1</t>
  </si>
  <si>
    <t xml:space="preserve">un </t>
  </si>
  <si>
    <t>BR0225485</t>
  </si>
  <si>
    <t>CATMAT</t>
  </si>
  <si>
    <t>(COTA DE ATE 25% - Exclusivo para ME e EPP):</t>
  </si>
  <si>
    <t>TOTAL GERAL (R$)</t>
  </si>
  <si>
    <t>Ministério  do Desenvolvimento Regional – MDR
Companhia  de  Desenvolvimento  dos  Vales  do  São  Francisco e do Parnaíba
2ª SUPERINTENDÊNCIA REGIONAL</t>
  </si>
  <si>
    <t>PLANILHA ORÇAMENTÁRIA - ESPECIFICAÇÃO TÉCNICA - ANEXO II</t>
  </si>
  <si>
    <t>BR225488</t>
  </si>
  <si>
    <t>ITEM</t>
  </si>
  <si>
    <t>Retroescavadeira, tração 4x4, potência mínima de 90 HP, zero km/nova</t>
  </si>
  <si>
    <t>Motoniveladora, potência líquida mínima de 125 hp, zero km/nova</t>
  </si>
  <si>
    <t>Motoniveladora, potência líquida mínima de 185 hp, zero km/nova</t>
  </si>
  <si>
    <t>Pá carregadeira sobre rodas nova, equipada com motor diesel, potência bruta mínima 150 HP</t>
  </si>
  <si>
    <t>Pá carregadeira sobre rodas: nova, equipada com motor diesel, potência bruta mínima 220 HP</t>
  </si>
  <si>
    <t>Rolo compactador Vibratório. Rolo compactador pé de carneiro vibratório, potência mínima de 125 HP</t>
  </si>
  <si>
    <t>Escavadeira Hidráulica sobre esteiras: nova, com cabine fechada e ar-condicionado, motor diesel, potência bruta mínima 140 HP</t>
  </si>
  <si>
    <t>Miniescavadeira sobre esteiras, motor com potência líquida de no mínimo 32 kW</t>
  </si>
  <si>
    <t>Trator de esteiras: novo, equipado com motor diesel, potência bruta mínima de 100 HP</t>
  </si>
  <si>
    <t>Rolo compactador pe de carneiro vibratorio, potencia 80 hp, peso operacional, sem/com lastro 7,4/8,8 t</t>
  </si>
  <si>
    <t>DESCRIÇÃO</t>
  </si>
  <si>
    <t>QTDE.</t>
  </si>
  <si>
    <t>V. UNITÁRIO - R$</t>
  </si>
  <si>
    <t>V. TOTAL - R$</t>
  </si>
  <si>
    <t>MÁQUINAS</t>
  </si>
  <si>
    <t>PERCENTUAL</t>
  </si>
  <si>
    <t>VALOR TOTAL - R$</t>
  </si>
  <si>
    <t>BR225464</t>
  </si>
  <si>
    <t>AQUISIÇÃO DE MÁQUINAS - 2ª SR</t>
  </si>
  <si>
    <t>BR455773</t>
  </si>
  <si>
    <t>BR4324</t>
  </si>
  <si>
    <t>BR130427</t>
  </si>
  <si>
    <t>BR225485</t>
  </si>
  <si>
    <t>BR225468</t>
  </si>
  <si>
    <t>BR438805</t>
  </si>
  <si>
    <t>BR52582</t>
  </si>
  <si>
    <t>UND.</t>
  </si>
  <si>
    <r>
      <t xml:space="preserve">Retroescavadeira, tração 4x4, potência mínima de 90 HP, zero km/nova, fabricação ou modelo 2021, </t>
    </r>
    <r>
      <rPr>
        <sz val="11"/>
        <rFont val="Arial"/>
        <family val="2"/>
      </rPr>
      <t>com no mínimo as seguintes especificações:
a) Motor: Aspiração Natural ou Turboalimentada, Potência Bruta (SAE J1995) mínima de 90 hp;
b) Peso operacional máximo de mínimo: 7.500 kg;
c) Direção: Hidráulica/Hidroestática;
d) Elétrica e instrumentação: temperatura do líquido de arrefecimento do motor, nível de combustível, horímetro, botão de buzina, alarme de ré, som com entrada para pen-driver, etc.
e) Profundidade Máxima de Escavação de no mínimo: 4.700 m;
f) Capacidade mínima de caçamba (carregador): 1 m³; 
g) Capacidade mínima da concha:0,24 m³;
h) Área do Operador: cabine fechada e climatizada (ar-condicionado) com estrutura de proteção ROPs;
i) Garantia: Garantia mínima 12 meses.
Obs 1.: A licitante, por meio de um profissional qualificado, deverá realizar a entrega técnica da máquina num prazo máximo de até 05 (cinco) dias úteis a partir da entrega do bem na CODEVASF.
Obs 2: A máquina deverá ser entregue com o tanque de combustível cheio.
Obs 3.: Referente às especificações técnicas será tolerada uma margem de (+/-) 10% (por cento) em relação as unidades.</t>
    </r>
  </si>
  <si>
    <r>
      <rPr>
        <b/>
        <sz val="11"/>
        <rFont val="Arial"/>
        <family val="2"/>
      </rPr>
      <t>Motoniveladora, potência líquida mínima de 125 hp, zero km/nova</t>
    </r>
    <r>
      <rPr>
        <sz val="11"/>
        <rFont val="Arial"/>
        <family val="2"/>
      </rPr>
      <t xml:space="preserve">, </t>
    </r>
    <r>
      <rPr>
        <b/>
        <sz val="11"/>
        <rFont val="Arial"/>
        <family val="2"/>
      </rPr>
      <t>fabricação ou modelo 2021,</t>
    </r>
    <r>
      <rPr>
        <sz val="11"/>
        <rFont val="Arial"/>
        <family val="2"/>
      </rPr>
      <t xml:space="preserve"> com no mínimo as seguintes especificações:
a) Motor: Aspiração turboalimentado, Potência líquida mínima de 125 hp na primeira marcha a 2.220 rpm;
b) Peso operacional máximo de no mínimo: 13.800 kg;
c) Direção: Hidráulica/Hidroestática;
d) Elétrica e instrumentação: temperatura do líquido de arrefecimento do motor,nível de combustível, horímetro, botão de buzina, alarme de ré, som com entrada para pen-driver, etc..
e) Transmissão de no mínimo: 6x4 (traçada) Powershift com conversor de torque e lock-up;
f) Lâmina: Dimensões mínimas (comprimento x altura x espessura) - 3.700 x 600  x 19 mm;
g) Itens inclusos: escarificador/ripper com no mínimo 5 dentes;
h) Área do Operador: cabine fechada ROPS/FOPS e climatizada (ar-condicionado);
i) Bomba do sistema hidráulico: Centro fechado, sensível à carga, bomba de pistões axiais de fluxo variável ou bombas de engrenagem com vazão de no mínimo 180 l/min.
j) Garantia: Garantia mínima 12 meses.
Obs 1.: A licitante, por meio de um profissional qualificado, deverá realizar a entrega técnica da máquina num prazo máximo de até 05 (cinco) dias úteis a partir da entrega do bem na CODEVASF.
Obs 2: A máquina deverá ser entregue com o tanque de combustível cheio.
Obs 3.: Referente às especificações técnicas será tolerada uma margem de (+/-) 10% (por cento) em relação as unidades.</t>
    </r>
  </si>
  <si>
    <r>
      <rPr>
        <b/>
        <sz val="11"/>
        <rFont val="Arial"/>
        <family val="2"/>
      </rPr>
      <t xml:space="preserve">Motoniveladora, potência líquida mínima de 125 hp, zero km/nova, fabricação ou modelo 2021, </t>
    </r>
    <r>
      <rPr>
        <sz val="11"/>
        <rFont val="Arial"/>
        <family val="2"/>
      </rPr>
      <t xml:space="preserve">com no mínimo as seguintes especificações:
a) Motor: Aspiração turboalimentado, Potência líquida mínima de 125 hp na primeira marcha a 2.220 rpm;
b) Peso operacional máximo de no mínimo: 13.800 kg;
c) Direção: Hidráulica/Hidroestática;
d) Elétrica e instrumentação: temperatura do líquido de arrefecimento do motor,nível de combustível, horímetro, botão de buzina, alarme de ré, som com entrada para pen-driver, etc..
e) Transmissão de no mínimo: 6x4 (traçada) Powershift com conversor de torque e lock-up;
f) Lâmina: Dimensões mínimas (comprimento x altura x espessura) - 3.700 x 600  x 19 mm;
g) Itens inclusos: escarificador/ripper com no mínimo 5 dentes;
h) Área do Operador: cabine fechada ROPS/FOPS e climatizada (ar-condicionado);
i) Bomba do sistema hidráulico: Centro fechado, sensível à carga, bomba de pistões axiais de fluxo variável ou bombas de engrenagem com vazão de no mínimo 180 l/min.
j) Garantia: Garantia mínima 12 meses.
Obs 1.: A licitante, por meio de um profissional qualificado, deverá realizar a entrega técnica da máquina num prazo máximo de até 05 (cinco) dias úteis a partir da entrega do bem na CODEVASF.
Obs 2: A máquina deverá ser entregue com o tanque de combustível cheio.
Obs 3.: Referente às especificações técnicas será tolerada uma margem de (+/-) 10% (por cento) em relação as unidades.
</t>
    </r>
  </si>
  <si>
    <r>
      <rPr>
        <b/>
        <sz val="11"/>
        <rFont val="Arial"/>
        <family val="2"/>
      </rPr>
      <t>Motoniveladora, potência líquida mínima de 185 hp, zero km/nova</t>
    </r>
    <r>
      <rPr>
        <sz val="11"/>
        <rFont val="Arial"/>
        <family val="2"/>
      </rPr>
      <t xml:space="preserve">, </t>
    </r>
    <r>
      <rPr>
        <b/>
        <sz val="11"/>
        <rFont val="Arial"/>
        <family val="2"/>
      </rPr>
      <t xml:space="preserve">fabricação ou modelo 2021, </t>
    </r>
    <r>
      <rPr>
        <sz val="11"/>
        <rFont val="Arial"/>
        <family val="2"/>
      </rPr>
      <t xml:space="preserve">com no mínimo as seguintes especificações:
a) Motor: Aspiração turboalimentado, Potência líquida mínima de 185 hp na primeira marcha a 2.220 rpm;
b) Peso operacional máxinmo de mínimo: 15.700 kg;
c) Direção: Hidráulica/Hidroestática;
d) Elétrica e instrumentação: temperatura do líquido de arrefecimento do motor,nível de combustível, horímetro, botão de buzina, alarme de ré, som com entrada para pen-driver, etc..
e) Transmissão de no mínimo: 6x4 (traçada);
f) Lâmina: Dimensões mínimas (comprimento x altura x espessura) - 4.000 x 650  x 19 mm;
g) Itens inclusos: escarificador/ripper com no mínimo 5 dentes;
h) Área do Operador: cabine fechada ROPS/FOPS e climatizada (ar-condicionado);
i) Bomba do sistema hidráulico: Centro fechado, sensível à carga, com bomba de pistões axiais de fluxo variável ou bombas de engrenagem com vazão de no mínimo 200 l/min.
j) Garantia: Garantia mínima 12 meses.
Obs 1.: A licitante, por meio de um profissional qualificado, deverá realizar a entrega técnica da máquina num prazo máximo de até 05 (cinco) dias úteis a partir da entrega do bem na CODEVASF.
Obs 2: A máquina deverá ser entregue com o tanque de combustível cheio.
Obs 3.: Referente às especificações técnicas será tolerada uma margem de (+/-) 10% (por cento) em relação as unidades.
</t>
    </r>
  </si>
  <si>
    <r>
      <rPr>
        <b/>
        <sz val="11"/>
        <rFont val="Arial"/>
        <family val="2"/>
      </rPr>
      <t xml:space="preserve">Motoniveladora, potência líquida mínima de 185 hp, zero km/nova, fabricação ou modelo 2021, </t>
    </r>
    <r>
      <rPr>
        <sz val="11"/>
        <rFont val="Arial"/>
        <family val="2"/>
      </rPr>
      <t>com no mínimo as seguintes especificações:
a) Motor: Aspiração turboalimentado, Potência líquida mínima de 185 hp na primeira marcha a 2.220 rpm;
b) Peso operacional máxinmo de mínimo: 15.700 kg;
c) Direção: Hidráulica/Hidroestática;
d) Elétrica e instrumentação: temperatura do líquido de arrefecimento do motor,nível de combustível, horímetro, botão de buzina, alarme de ré, som com entrada para pen-driver, etc..
e) Transmissão de no mínimo: 6x4 (traçada);
f) Lâmina: Dimensões mínimas (comprimento x altura x espessura) - 4.000 x 650  x 19 mm;
g) Itens inclusos: escarificador/ripper com no mínimo 5 dentes;
h) Área do Operador: cabine fechada ROPS/FOPS e climatizada (ar-condicionado);
i) Bomba do sistema hidráulico: Centro fechado, sensível à carga, com bomba de pistões axiais de fluxo variável ou bombas de engrenagem com vazão de no mínimo 200 l/min.
j) Garantia: Garantia mínima 12 meses.
Obs 1.: A licitante, por meio de um profissional qualificado, deverá realizar a entrega técnica da máquina num prazo máximo de até 05 (cinco) dias úteis a partir da entrega do bem na CODEVASF.
Obs 2: A máquina deverá ser entregue com o tanque de combustível cheio.
Obs 3.: Referente às especificações técnicas será tolerada uma margem de (+/-) 10% (por cento) em relação as unidades.</t>
    </r>
  </si>
  <si>
    <r>
      <rPr>
        <b/>
        <sz val="11"/>
        <rFont val="Arial"/>
        <family val="2"/>
      </rPr>
      <t>ROLO COMPACTADOR PE DE CARNEIRO VIBRATORIO, POTENCIA 80 HP, PESO OPERACIONAL, SEM/COM LASTRO 7,4/8,8 T</t>
    </r>
    <r>
      <rPr>
        <sz val="11"/>
        <rFont val="Arial"/>
        <family val="2"/>
      </rPr>
      <t>, zero km/novo, fabricação ou modelo 2021, LARGURA DE TRABALHO 1,68 M, com estrutura de proteção ROPs, cabine fechada com ar condicionado e  garantia mínima de 12 meses sem limite de hora. 
Obs 1.: A licitante, por meio de um profissional qualificado, deverá realizar a entrega técnica da máquina num prazo máximo de até 05 (cinco) dias úteis a partir da entrega do bem na CODEVASF.
Obs 2: A máquina deverá ser entregue com o tanque de combustível cheio.
Obs 3.: Referente às especificações técnicas será tolerada uma margem de (+/-) 10% (por cento) em relação as unidades.</t>
    </r>
  </si>
  <si>
    <r>
      <rPr>
        <b/>
        <sz val="11"/>
        <rFont val="Arial"/>
        <family val="2"/>
      </rPr>
      <t>Rolo compactador Vibratório. Rolo compactador pé de carneiro vibratório, potência mínima de 125 HP</t>
    </r>
    <r>
      <rPr>
        <sz val="11"/>
        <rFont val="Arial"/>
        <family val="2"/>
      </rPr>
      <t>, peso operacional sem/com lastro mínimo de 11,95/13,30 T, zero km/novo, fabricação ou modelo 2021, impacto dinâmico mínimo de 38,5/22,5 T, largura de trabalho mínima de 2,15 m, com estrutura de proteção ROPs, cabine fechada com ar condicionado e  garantia mínima de 12 meses sem limite de hora. 
Obs 1.: A licitante, por meio de um profissional qualificado, deverá realizar a entrega técnica da máquina num prazo máximo de até 05 (cinco) dias úteis a partir da entrega do bem na CODEVASF.
Obs 2: A máquina deverá ser entregue com o tanque de combustível cheio.
Obs 3.: Referente às especificações técnicas será tolerada uma margem de (+/-) 10% (por cento) em relação as unidades.</t>
    </r>
  </si>
  <si>
    <r>
      <rPr>
        <b/>
        <sz val="11"/>
        <rFont val="Arial"/>
        <family val="2"/>
      </rPr>
      <t xml:space="preserve">Rolo compactador Vibratório. Rolo compactador pé de carneiro vibratório, potência mínima de 125 HP, </t>
    </r>
    <r>
      <rPr>
        <sz val="11"/>
        <rFont val="Arial"/>
        <family val="2"/>
      </rPr>
      <t>peso operacional sem/com lastro mínimo de 11,95/13,30 T, zero km/novo, fabricação ou modelo 2021, impacto dinâmico mínimo de 38,5/22,5 T, largura de trabalho mínima de 2,15 m, com estrutura de proteção ROPs, cabine fechada com ar condicionado e  garantia mínima de 12 meses sem limite de hora. 
Obs 1.: A licitante, por meio de um profissional qualificado, deverá realizar a entrega técnica da máquina num prazo máximo de até 05 (cinco) dias úteis a partir da entrega do bem na CODEVASF.
Obs 2: A máquina deverá ser entregue com o tanque de combustível cheio.
Obs 3.: Referente às especificações técnicas será tolerada uma margem de (+/-) 10% (por cento) em relação as unidades.</t>
    </r>
  </si>
  <si>
    <r>
      <rPr>
        <b/>
        <sz val="11"/>
        <rFont val="Arial"/>
        <family val="2"/>
      </rPr>
      <t xml:space="preserve">Escavadeira Hidráulica </t>
    </r>
    <r>
      <rPr>
        <sz val="11"/>
        <rFont val="Arial"/>
        <family val="2"/>
      </rPr>
      <t>sobre esteiras: zero km/nova, fabricação ou modelo 2021, com cabine fechada e ar-condicionado, motor diesel, potência bruta mínima 140 HP ou unidade equivalente, capacidade volumétrica da caçamba mínima 1,00 m³, peso operacional mínimo 20.000 kg. Garantia mínima 12 meses.
Obs 1.: A licitante, por meio de um profissional qualificado, deverá realizar a entrega técnica da máquina num prazo máximo de até 05 (cinco) dias úteis a partir da entrega do bem na CODEVASF.
Obs 2: A máquina deverá ser entregue com o tanque de combustível cheio.
Obs 3.: Referente às especificações técnicas será tolerada uma margem de (+/-) 10% (por cento) em relação as unidades.</t>
    </r>
  </si>
  <si>
    <r>
      <rPr>
        <b/>
        <sz val="11"/>
        <rFont val="Arial"/>
        <family val="2"/>
      </rPr>
      <t>Escavadeira Hidráulica</t>
    </r>
    <r>
      <rPr>
        <sz val="11"/>
        <rFont val="Arial"/>
        <family val="2"/>
      </rPr>
      <t xml:space="preserve"> sobre esteiras: zero km/nova, fabricação ou modelo 2021, com cabine fechada e ar-condicionado, motor diesel, potência bruta mínima 140 HP ou unidade equivalente, capacidade volumétrica da caçamba mínima 1,00 m³, peso operacional mínimo 20.000 kg. Garantia mínima 12 meses.
Obs 1.: A licitante, por meio de um profissional qualificado, deverá realizar a entrega técnica da máquina num prazo máximo de até 05 (cinco) dias úteis a partir da entrega do bem na CODEVASF.
Obs 2: A máquina deverá ser entregue com o tanque de combustível cheio.
Obs 3.: Referente às especificações técnicas será tolerada uma margem de (+/-) 10% (por cento) em relação as unidades.</t>
    </r>
  </si>
  <si>
    <r>
      <rPr>
        <b/>
        <sz val="11"/>
        <rFont val="Arial"/>
        <family val="2"/>
      </rPr>
      <t xml:space="preserve">Miniescavadeira sobre esteiras, zero km/nova, fabricação ou modelo 2021 motor com potência líquida de no mínimo 32 kW, </t>
    </r>
    <r>
      <rPr>
        <sz val="11"/>
        <rFont val="Arial"/>
        <family val="2"/>
      </rPr>
      <t>peso operacional de no mínimo 5.000,00 kg, com esteira de aço, com caçamba para aplicações gerais, cabine totalmente fechada com certificação ROPS e TOPS e com ar-condicionado. Lâmina frontal com no mínimo as seguintes dimensões: Largura 1900 mm e altura 350 mm. Acessórios: alarme de deslocamento, espelhos externos instalados na cabine, espelho interno, som com entrada para pen-driver. Garantia mínima 12 meses.
Obs 1.: A licitante, por meio de um profissional qualificado, deverá realizar a entrega técnica da máquina num prazo máximo de até 05 (cinco) dias úteis a partir da entrega do bem na CODEVASF.
Obs 2: A máquina deverá ser entregue com o tanque de combustível cheio.
Obs 3.: Referente às especificações técnicas será tolerada uma margem de (+/-) 10% (por cento) em relação as unidades.</t>
    </r>
  </si>
  <si>
    <r>
      <t xml:space="preserve">Miniescavadeira sobre esteiras, zero km/nova, fabricação ou modelo 2021, motor com potência líquida de no mínimo 32 kW, </t>
    </r>
    <r>
      <rPr>
        <sz val="11"/>
        <rFont val="Arial"/>
        <family val="2"/>
      </rPr>
      <t>peso operacional de no mínimo 5.000,00 kg, com esteira de aço, com caçamba para aplicações gerais, cabine totalmente fechada com certificação ROPS e TOPS e com ar-condicionado. Lâmina frontal com no mínimo as seguintes dimensões: Largura 1900 mm e altura 350 mm. Acessórios: alarme de deslocamento, espelhos externos instalados na cabine, espelho interno, som com entrada para pen-driver. Garantia mínima 12 meses.
Obs 1.: A licitante, por meio de um profissional qualificado, deverá realizar a entrega técnica da máquina num prazo máximo de até 05 (cinco) dias úteis a partir da entrega do bem na CODEVASF.
Obs 2: A máquina deverá ser entregue com o tanque de combustível cheio.
Obs 3.: Referente às especificações técnicas será tolerada uma margem de (+/-) 10% (por cento) em relação as unidades.</t>
    </r>
  </si>
  <si>
    <r>
      <rPr>
        <b/>
        <sz val="11"/>
        <rFont val="Arial"/>
        <family val="2"/>
      </rPr>
      <t>Trator de esteiras: zero km/novo, fabricação ou modelo 2021, equipado com motor diesel, potência bruta mínima de 100 HP</t>
    </r>
    <r>
      <rPr>
        <sz val="11"/>
        <rFont val="Arial"/>
        <family val="2"/>
      </rPr>
      <t xml:space="preserve"> ou unidade equivalente, peso operacional mínimo 9.400 kg, lâmina mínimo 3000 mm x 1000 mm, RIPPER com 3 dentes, cabine fechada com ar condicionado. Garantia mínima 12 meses.
Obs 1.: A licitante, por meio de um profissional qualificado, deverá realizar a entrega técnica da máquina num prazo máximo de até 05 (cinco) dias úteis a partir da entrega do bem na CODEVASF.
Obs 2: A máquina deverá ser entregue com o tanque de combustível cheio.
Obs 3.: Referente às especificações técnicas será tolerada uma margem de (+/-) 10% (por cento) em relação as unidades.</t>
    </r>
  </si>
  <si>
    <r>
      <rPr>
        <b/>
        <sz val="11"/>
        <rFont val="Arial"/>
        <family val="2"/>
      </rPr>
      <t xml:space="preserve">Trator de esteiras: zero km/novo, fabricação ou modelo 2021, equipado com motor diesel, potência bruta mínima de 100 HP </t>
    </r>
    <r>
      <rPr>
        <sz val="11"/>
        <rFont val="Arial"/>
        <family val="2"/>
      </rPr>
      <t>ou unidade equivalente, peso operacional mínimo 9.400 kg, lâmina mínimo 3000 mm x 1000 mm, RIPPER com 3 dentes, cabine fechada com ar condicionado. Garantia mínima 12 meses.
Obs 1.: A licitante, por meio de um profissional qualificado, deverá realizar a entrega técnica da máquina num prazo máximo de até 05 (cinco) dias úteis a partir da entrega do bem na CODEVASF.
Obs 2: A máquina deverá ser entregue com o tanque de combustível cheio.
Obs 3.: Referente às especificações técnicas será tolerada uma margem de (+/-) 10% (por cento) em relação as unidades.</t>
    </r>
  </si>
  <si>
    <r>
      <rPr>
        <b/>
        <sz val="11"/>
        <rFont val="Arial"/>
        <family val="2"/>
      </rPr>
      <t>Pá carregadeira sobre rodas:</t>
    </r>
    <r>
      <rPr>
        <sz val="11"/>
        <rFont val="Arial"/>
        <family val="2"/>
      </rPr>
      <t xml:space="preserve"> zero km/nova, fabricação ou modelo 2021, equipada com motor diesel, potência bruta mínima 150 HP ou unidade equivalente, tração 4x4, caçamba capacidade mínima 1,7 m³, cabine fechada com ar-condicionado, peso operacional máximo de no mínimo 10.000 kg e sistema hidráulico com bomba de pistões axiais de fluxo variável ou bombas de engrenagem. Garantia mínima 12 meses sem limite de horas.
Obs 1.: A licitante, por meio de um profissional qualificado, deverá realizar a entrega técnica da máquina num prazo máximo de até 05 (cinco) dias úteis a partir da entrega do bem na CODEVASF.
Obs 2: A máquina deverá ser entregue com o tanque de combustível cheio.
Obs 3.: Referente às especificações técnicas será tolerada uma margem de (+/-) 10% (por cento) em relação as unidades.</t>
    </r>
  </si>
  <si>
    <r>
      <t xml:space="preserve">Pá carregadeira sobre rodas: </t>
    </r>
    <r>
      <rPr>
        <sz val="11"/>
        <rFont val="Arial"/>
        <family val="2"/>
      </rPr>
      <t>zero km/nova, fabricação ou modelo 2021, equipada com motor diesel, potência bruta mínima 220 HP ou unidade equivalente, tração 4x4, caçamba capacidade mínima 4,0 m³, cabine fechada com ar-condicionado,  peso operacional máximo de no mínimo 17.800 kg e sistema hidráulico com bomba de pistões axiais de fluxo variável ou bombas de engrenagem. Garantia mínima 12 meses sem limite de horas.
Obs 1.: A licitante, por meio de um profissional qualificado, deverá realizar a entrega técnica da máquina num prazo máximo de até 05 (cinco) dias úteis a partir da entrega do bem na CODEVASF.
Obs 2: A máquina deverá ser entregue com o tanque de combustível cheio.
Obs 3.: Referente às especificações técnicas será tolerada uma margem de (+/-) 10% (por cento) em relação as unidades.</t>
    </r>
  </si>
  <si>
    <r>
      <rPr>
        <b/>
        <sz val="11"/>
        <rFont val="Arial"/>
        <family val="2"/>
      </rPr>
      <t>Pá carregadeira sobre rodas:</t>
    </r>
    <r>
      <rPr>
        <sz val="11"/>
        <rFont val="Arial"/>
        <family val="2"/>
      </rPr>
      <t xml:space="preserve"> zero km/nova, fabricação ou modelo 2021, equipada com motor diesel, potência bruta mínima 220 HP ou unidade equivalente, tração 4x4, caçamba capacidade mínima 4,0 m³, cabine fechada com ar-condicionado,  peso operacional máximo de no mínimo 17.800 kg e e sistema hidráulico com bomba de pistões axiais de fluxo variável ou bombas de engrenagem. Garantia mínima 12 meses sem limite de horas.
Obs 1.: A licitante, por meio de um profissional qualificado, deverá realizar a entrega técnica da máquina num prazo máximo de até 05 (cinco) dias úteis a partir da entrega do bem na CODEVASF.
Obs 2: A máquina deverá ser entregue com o tanque de combustível cheio.
Obs 3.: Referente às especificações técnicas será tolerada uma margem de (+/-) 10% (por cento) em relação as unidades.</t>
    </r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</si>
</sst>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&quot;R$ &quot;* #,##0.00_);_(&quot;R$ &quot;* \(#,##0.00\);_(&quot;R$ &quot;* &quot;-&quot;??_);_(@_)"/>
    <numFmt numFmtId="167" formatCode="dd/mm/yy;@"/>
  </numFmts>
  <fonts count="13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name val="Arial"/>
      <family val="2"/>
    </font>
    <font>
      <b/>
      <sz val="16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9" fillId="0" borderId="0"/>
    <xf numFmtId="165" fontId="8" fillId="0" borderId="0" applyFont="0" applyFill="0" applyBorder="0" applyAlignment="0" applyProtection="0"/>
    <xf numFmtId="0" fontId="1" fillId="0" borderId="0"/>
    <xf numFmtId="166" fontId="2" fillId="0" borderId="0" applyFont="0" applyFill="0" applyBorder="0" applyAlignment="0" applyProtection="0"/>
    <xf numFmtId="166" fontId="2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9" fontId="12" fillId="0" borderId="0" applyFont="0" applyFill="0" applyBorder="0" applyAlignment="0" applyProtection="0"/>
  </cellStyleXfs>
  <cellXfs count="89">
    <xf numFmtId="0" fontId="0" fillId="0" borderId="0" xfId="0"/>
    <xf numFmtId="0" fontId="2" fillId="0" borderId="0" xfId="0" applyFont="1"/>
    <xf numFmtId="0" fontId="2" fillId="0" borderId="3" xfId="0" applyFont="1" applyFill="1" applyBorder="1" applyAlignment="1">
      <alignment horizontal="center" vertical="center"/>
    </xf>
    <xf numFmtId="43" fontId="2" fillId="2" borderId="3" xfId="1" applyFont="1" applyFill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10" fillId="3" borderId="4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43" fontId="2" fillId="0" borderId="3" xfId="1" applyFont="1" applyFill="1" applyBorder="1" applyAlignment="1">
      <alignment vertic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2" fillId="2" borderId="3" xfId="0" quotePrefix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left" vertical="center" wrapText="1"/>
    </xf>
    <xf numFmtId="49" fontId="2" fillId="0" borderId="0" xfId="0" applyNumberFormat="1" applyFont="1"/>
    <xf numFmtId="49" fontId="2" fillId="0" borderId="0" xfId="0" applyNumberFormat="1" applyFont="1" applyAlignment="1">
      <alignment wrapText="1"/>
    </xf>
    <xf numFmtId="0" fontId="5" fillId="0" borderId="3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10" fillId="3" borderId="2" xfId="0" applyFont="1" applyFill="1" applyBorder="1" applyAlignment="1">
      <alignment horizontal="left" vertical="center" wrapText="1"/>
    </xf>
    <xf numFmtId="4" fontId="0" fillId="0" borderId="0" xfId="0" applyNumberFormat="1"/>
    <xf numFmtId="0" fontId="10" fillId="2" borderId="3" xfId="0" applyFont="1" applyFill="1" applyBorder="1" applyAlignment="1">
      <alignment horizontal="left" vertical="center" wrapText="1"/>
    </xf>
    <xf numFmtId="4" fontId="2" fillId="0" borderId="0" xfId="0" applyNumberFormat="1" applyFont="1"/>
    <xf numFmtId="4" fontId="2" fillId="0" borderId="0" xfId="0" quotePrefix="1" applyNumberFormat="1" applyFont="1" applyFill="1" applyAlignment="1">
      <alignment horizontal="center" vertical="center"/>
    </xf>
    <xf numFmtId="4" fontId="2" fillId="0" borderId="0" xfId="0" applyNumberFormat="1" applyFont="1" applyFill="1"/>
    <xf numFmtId="4" fontId="2" fillId="0" borderId="0" xfId="0" quotePrefix="1" applyNumberFormat="1" applyFont="1" applyAlignment="1">
      <alignment horizontal="center" vertical="center"/>
    </xf>
    <xf numFmtId="0" fontId="5" fillId="3" borderId="2" xfId="0" applyFont="1" applyFill="1" applyBorder="1" applyAlignment="1">
      <alignment vertical="center" wrapText="1"/>
    </xf>
    <xf numFmtId="43" fontId="2" fillId="2" borderId="3" xfId="2" applyFont="1" applyFill="1" applyBorder="1" applyAlignment="1">
      <alignment vertical="center"/>
    </xf>
    <xf numFmtId="0" fontId="5" fillId="2" borderId="3" xfId="0" quotePrefix="1" applyFont="1" applyFill="1" applyBorder="1" applyAlignment="1">
      <alignment horizontal="left" vertical="center" wrapText="1"/>
    </xf>
    <xf numFmtId="0" fontId="5" fillId="3" borderId="2" xfId="0" quotePrefix="1" applyFont="1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43" fontId="3" fillId="5" borderId="0" xfId="0" applyNumberFormat="1" applyFont="1" applyFill="1"/>
    <xf numFmtId="0" fontId="0" fillId="5" borderId="0" xfId="0" applyFill="1"/>
    <xf numFmtId="0" fontId="0" fillId="0" borderId="1" xfId="0" applyNumberForma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43" fontId="0" fillId="0" borderId="1" xfId="0" applyNumberFormat="1" applyBorder="1"/>
    <xf numFmtId="0" fontId="0" fillId="0" borderId="5" xfId="0" applyNumberFormat="1" applyBorder="1" applyAlignment="1">
      <alignment horizontal="center"/>
    </xf>
    <xf numFmtId="0" fontId="2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center"/>
    </xf>
    <xf numFmtId="43" fontId="0" fillId="0" borderId="5" xfId="0" applyNumberFormat="1" applyBorder="1"/>
    <xf numFmtId="10" fontId="0" fillId="0" borderId="1" xfId="18" applyNumberFormat="1" applyFont="1" applyBorder="1" applyAlignment="1">
      <alignment horizontal="center"/>
    </xf>
    <xf numFmtId="10" fontId="0" fillId="0" borderId="5" xfId="18" applyNumberFormat="1" applyFont="1" applyBorder="1" applyAlignment="1">
      <alignment horizontal="center"/>
    </xf>
    <xf numFmtId="43" fontId="0" fillId="0" borderId="1" xfId="0" applyNumberFormat="1" applyBorder="1" applyAlignment="1">
      <alignment horizontal="center" vertical="center"/>
    </xf>
    <xf numFmtId="43" fontId="0" fillId="0" borderId="5" xfId="0" applyNumberForma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0" fontId="3" fillId="0" borderId="3" xfId="0" quotePrefix="1" applyFont="1" applyFill="1" applyBorder="1" applyAlignment="1">
      <alignment horizontal="left" vertical="center" wrapText="1"/>
    </xf>
    <xf numFmtId="4" fontId="3" fillId="0" borderId="3" xfId="2" applyNumberFormat="1" applyFont="1" applyFill="1" applyBorder="1" applyAlignment="1" applyProtection="1">
      <alignment horizontal="center" vertical="center"/>
    </xf>
    <xf numFmtId="0" fontId="10" fillId="3" borderId="2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2" fillId="0" borderId="9" xfId="0" applyFont="1" applyBorder="1"/>
    <xf numFmtId="0" fontId="2" fillId="0" borderId="0" xfId="0" applyFont="1" applyBorder="1"/>
    <xf numFmtId="0" fontId="2" fillId="0" borderId="10" xfId="0" applyFont="1" applyBorder="1"/>
    <xf numFmtId="0" fontId="11" fillId="2" borderId="3" xfId="0" applyFont="1" applyFill="1" applyBorder="1" applyAlignment="1">
      <alignment horizontal="center" vertical="center"/>
    </xf>
    <xf numFmtId="164" fontId="3" fillId="2" borderId="3" xfId="3" applyFont="1" applyFill="1" applyBorder="1" applyAlignment="1" applyProtection="1">
      <alignment vertical="center"/>
    </xf>
    <xf numFmtId="0" fontId="11" fillId="0" borderId="3" xfId="0" applyFont="1" applyFill="1" applyBorder="1" applyAlignment="1">
      <alignment horizontal="center" vertical="center"/>
    </xf>
    <xf numFmtId="164" fontId="3" fillId="0" borderId="3" xfId="3" applyFont="1" applyFill="1" applyBorder="1" applyAlignment="1" applyProtection="1">
      <alignment vertical="center"/>
    </xf>
    <xf numFmtId="4" fontId="6" fillId="4" borderId="3" xfId="2" applyNumberFormat="1" applyFont="1" applyFill="1" applyBorder="1" applyAlignment="1" applyProtection="1">
      <alignment vertical="center"/>
    </xf>
    <xf numFmtId="0" fontId="2" fillId="4" borderId="6" xfId="0" applyFont="1" applyFill="1" applyBorder="1" applyAlignment="1">
      <alignment horizontal="center" wrapText="1"/>
    </xf>
    <xf numFmtId="0" fontId="2" fillId="4" borderId="7" xfId="0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4" borderId="10" xfId="0" applyFont="1" applyFill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43" fontId="2" fillId="3" borderId="4" xfId="1" applyFont="1" applyFill="1" applyBorder="1" applyAlignment="1">
      <alignment horizontal="center" vertical="center"/>
    </xf>
    <xf numFmtId="43" fontId="2" fillId="3" borderId="2" xfId="1" applyFont="1" applyFill="1" applyBorder="1" applyAlignment="1">
      <alignment horizontal="center" vertical="center"/>
    </xf>
    <xf numFmtId="164" fontId="3" fillId="3" borderId="4" xfId="3" applyFont="1" applyFill="1" applyBorder="1" applyAlignment="1" applyProtection="1">
      <alignment horizontal="center" vertical="center"/>
    </xf>
    <xf numFmtId="164" fontId="3" fillId="3" borderId="2" xfId="3" applyFont="1" applyFill="1" applyBorder="1" applyAlignment="1" applyProtection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43" fontId="2" fillId="3" borderId="4" xfId="2" applyFont="1" applyFill="1" applyBorder="1" applyAlignment="1">
      <alignment horizontal="center" vertical="center"/>
    </xf>
    <xf numFmtId="43" fontId="2" fillId="3" borderId="2" xfId="2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7" fillId="4" borderId="1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7" fillId="4" borderId="12" xfId="0" applyFont="1" applyFill="1" applyBorder="1" applyAlignment="1">
      <alignment horizontal="center"/>
    </xf>
    <xf numFmtId="0" fontId="3" fillId="5" borderId="0" xfId="0" applyFont="1" applyFill="1" applyAlignment="1">
      <alignment horizontal="center"/>
    </xf>
  </cellXfs>
  <cellStyles count="19">
    <cellStyle name="Moeda" xfId="3" builtinId="4"/>
    <cellStyle name="Moeda 2" xfId="7"/>
    <cellStyle name="Moeda 3" xfId="8"/>
    <cellStyle name="Normal" xfId="0" builtinId="0"/>
    <cellStyle name="Normal 2" xfId="4"/>
    <cellStyle name="Normal 2 2" xfId="10"/>
    <cellStyle name="Normal 2 3" xfId="9"/>
    <cellStyle name="Normal 3" xfId="11"/>
    <cellStyle name="Normal 4" xfId="6"/>
    <cellStyle name="Porcentagem" xfId="18" builtinId="5"/>
    <cellStyle name="Separador de milhares" xfId="1" builtinId="3"/>
    <cellStyle name="Separador de milhares 2" xfId="2"/>
    <cellStyle name="Separador de milhares 2 2" xfId="12"/>
    <cellStyle name="Separador de milhares 3" xfId="13"/>
    <cellStyle name="Separador de milhares 4" xfId="14"/>
    <cellStyle name="Separador de milhares 5" xfId="15"/>
    <cellStyle name="Separador de milhares 6" xfId="16"/>
    <cellStyle name="Separador de milhares 7" xfId="17"/>
    <cellStyle name="Vírgula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8"/>
  <sheetViews>
    <sheetView showGridLines="0" tabSelected="1" view="pageBreakPreview" topLeftCell="A18" zoomScale="90" zoomScaleNormal="86" zoomScaleSheetLayoutView="90" workbookViewId="0">
      <selection activeCell="C22" sqref="C22"/>
    </sheetView>
  </sheetViews>
  <sheetFormatPr defaultRowHeight="12.75"/>
  <cols>
    <col min="1" max="1" width="5.42578125" style="1" customWidth="1"/>
    <col min="2" max="2" width="10.5703125" style="1" customWidth="1"/>
    <col min="3" max="3" width="115.7109375" style="1" customWidth="1"/>
    <col min="4" max="4" width="6.42578125" style="1" customWidth="1"/>
    <col min="5" max="5" width="8.28515625" style="1" customWidth="1"/>
    <col min="6" max="6" width="15.85546875" style="1" bestFit="1" customWidth="1"/>
    <col min="7" max="7" width="22.28515625" style="1" customWidth="1"/>
    <col min="8" max="8" width="11.28515625" style="1" bestFit="1" customWidth="1"/>
    <col min="9" max="9" width="24" style="19" bestFit="1" customWidth="1"/>
    <col min="10" max="10" width="16.28515625" style="1" bestFit="1" customWidth="1"/>
    <col min="11" max="11" width="11.140625" style="1" bestFit="1" customWidth="1"/>
    <col min="12" max="16384" width="9.140625" style="1"/>
  </cols>
  <sheetData>
    <row r="1" spans="1:11" ht="14.25" customHeight="1">
      <c r="A1" s="62" t="s">
        <v>6</v>
      </c>
      <c r="B1" s="63"/>
      <c r="C1" s="63"/>
      <c r="D1" s="63"/>
      <c r="E1" s="63"/>
      <c r="F1" s="63"/>
      <c r="G1" s="64"/>
    </row>
    <row r="2" spans="1:11" ht="14.25" customHeight="1">
      <c r="A2" s="65"/>
      <c r="B2" s="66"/>
      <c r="C2" s="66"/>
      <c r="D2" s="66"/>
      <c r="E2" s="66"/>
      <c r="F2" s="66"/>
      <c r="G2" s="67"/>
      <c r="I2" s="20"/>
    </row>
    <row r="3" spans="1:11" ht="14.25" customHeight="1">
      <c r="A3" s="65"/>
      <c r="B3" s="66"/>
      <c r="C3" s="66"/>
      <c r="D3" s="66"/>
      <c r="E3" s="66"/>
      <c r="F3" s="66"/>
      <c r="G3" s="67"/>
    </row>
    <row r="4" spans="1:11" ht="3.75" customHeight="1">
      <c r="A4" s="54"/>
      <c r="B4" s="55"/>
      <c r="C4" s="55"/>
      <c r="D4" s="55"/>
      <c r="E4" s="55"/>
      <c r="F4" s="55"/>
      <c r="G4" s="56"/>
    </row>
    <row r="5" spans="1:11" ht="23.25" customHeight="1">
      <c r="A5" s="68" t="s">
        <v>7</v>
      </c>
      <c r="B5" s="68"/>
      <c r="C5" s="68"/>
      <c r="D5" s="68"/>
      <c r="E5" s="68"/>
      <c r="F5" s="68"/>
      <c r="G5" s="68"/>
    </row>
    <row r="6" spans="1:11" ht="22.5" customHeight="1">
      <c r="A6" s="49" t="s">
        <v>9</v>
      </c>
      <c r="B6" s="4" t="s">
        <v>3</v>
      </c>
      <c r="C6" s="50"/>
      <c r="D6" s="51" t="s">
        <v>36</v>
      </c>
      <c r="E6" s="51" t="s">
        <v>21</v>
      </c>
      <c r="F6" s="51" t="s">
        <v>22</v>
      </c>
      <c r="G6" s="51" t="s">
        <v>23</v>
      </c>
    </row>
    <row r="7" spans="1:11" ht="23.25">
      <c r="A7" s="85" t="s">
        <v>24</v>
      </c>
      <c r="B7" s="86"/>
      <c r="C7" s="86"/>
      <c r="D7" s="86"/>
      <c r="E7" s="86"/>
      <c r="F7" s="86"/>
      <c r="G7" s="87"/>
      <c r="I7" s="84"/>
      <c r="J7" s="84"/>
    </row>
    <row r="8" spans="1:11" ht="248.25" customHeight="1">
      <c r="A8" s="57" t="s">
        <v>0</v>
      </c>
      <c r="B8" s="17" t="s">
        <v>27</v>
      </c>
      <c r="C8" s="25" t="s">
        <v>37</v>
      </c>
      <c r="D8" s="7" t="s">
        <v>1</v>
      </c>
      <c r="E8" s="6">
        <v>24</v>
      </c>
      <c r="F8" s="3">
        <v>361201.21</v>
      </c>
      <c r="G8" s="58">
        <f>ROUND(E8*F8,2)</f>
        <v>8668829.0399999991</v>
      </c>
      <c r="H8" s="10"/>
      <c r="I8" s="10"/>
      <c r="J8" s="9"/>
      <c r="K8" s="8"/>
    </row>
    <row r="9" spans="1:11" ht="21.75" customHeight="1">
      <c r="A9" s="73">
        <v>2</v>
      </c>
      <c r="B9" s="75" t="str">
        <f>B8</f>
        <v>BR225464</v>
      </c>
      <c r="C9" s="5" t="s">
        <v>4</v>
      </c>
      <c r="D9" s="75" t="s">
        <v>1</v>
      </c>
      <c r="E9" s="77">
        <v>8</v>
      </c>
      <c r="F9" s="69">
        <f>F8</f>
        <v>361201.21</v>
      </c>
      <c r="G9" s="71">
        <f>ROUND(E9*F9,2)</f>
        <v>2889609.68</v>
      </c>
      <c r="K9" s="8"/>
    </row>
    <row r="10" spans="1:11" ht="242.25" customHeight="1">
      <c r="A10" s="74"/>
      <c r="B10" s="76"/>
      <c r="C10" s="23" t="s">
        <v>37</v>
      </c>
      <c r="D10" s="76"/>
      <c r="E10" s="78"/>
      <c r="F10" s="70"/>
      <c r="G10" s="72"/>
      <c r="H10" s="26"/>
      <c r="I10" s="10"/>
      <c r="J10" s="9"/>
      <c r="K10" s="8"/>
    </row>
    <row r="11" spans="1:11" s="13" customFormat="1" ht="270" customHeight="1">
      <c r="A11" s="59">
        <v>3</v>
      </c>
      <c r="B11" s="2" t="s">
        <v>32</v>
      </c>
      <c r="C11" s="21" t="s">
        <v>38</v>
      </c>
      <c r="D11" s="2" t="s">
        <v>1</v>
      </c>
      <c r="E11" s="11">
        <v>6</v>
      </c>
      <c r="F11" s="12">
        <v>807744.84</v>
      </c>
      <c r="G11" s="60">
        <f>ROUND(E11*F11,2)</f>
        <v>4846469.04</v>
      </c>
      <c r="H11" s="27"/>
      <c r="I11" s="10"/>
      <c r="J11" s="22"/>
    </row>
    <row r="12" spans="1:11" s="13" customFormat="1" ht="24.95" customHeight="1">
      <c r="A12" s="73">
        <v>4</v>
      </c>
      <c r="B12" s="75" t="s">
        <v>2</v>
      </c>
      <c r="C12" s="5" t="s">
        <v>4</v>
      </c>
      <c r="D12" s="75" t="s">
        <v>1</v>
      </c>
      <c r="E12" s="77">
        <v>2</v>
      </c>
      <c r="F12" s="69">
        <f>F11</f>
        <v>807744.84</v>
      </c>
      <c r="G12" s="71">
        <f>ROUND(E12*F12,2)</f>
        <v>1615489.68</v>
      </c>
      <c r="I12" s="10"/>
    </row>
    <row r="13" spans="1:11" s="13" customFormat="1" ht="291.75" customHeight="1">
      <c r="A13" s="74"/>
      <c r="B13" s="76"/>
      <c r="C13" s="18" t="s">
        <v>39</v>
      </c>
      <c r="D13" s="76"/>
      <c r="E13" s="78"/>
      <c r="F13" s="70"/>
      <c r="G13" s="72"/>
      <c r="H13" s="28"/>
      <c r="I13" s="10"/>
      <c r="J13" s="22"/>
    </row>
    <row r="14" spans="1:11" s="13" customFormat="1" ht="283.5" customHeight="1">
      <c r="A14" s="59">
        <v>5</v>
      </c>
      <c r="B14" s="2" t="s">
        <v>8</v>
      </c>
      <c r="C14" s="21" t="s">
        <v>40</v>
      </c>
      <c r="D14" s="2" t="s">
        <v>1</v>
      </c>
      <c r="E14" s="11">
        <v>3</v>
      </c>
      <c r="F14" s="12">
        <v>981593.16</v>
      </c>
      <c r="G14" s="60">
        <f>ROUND(E14*F14,2)</f>
        <v>2944779.48</v>
      </c>
      <c r="H14" s="27"/>
      <c r="I14" s="10"/>
      <c r="J14" s="14"/>
    </row>
    <row r="15" spans="1:11" s="13" customFormat="1" ht="24.95" customHeight="1">
      <c r="A15" s="73">
        <v>6</v>
      </c>
      <c r="B15" s="75" t="str">
        <f>B14</f>
        <v>BR225488</v>
      </c>
      <c r="C15" s="5" t="s">
        <v>4</v>
      </c>
      <c r="D15" s="75" t="s">
        <v>1</v>
      </c>
      <c r="E15" s="77">
        <v>1</v>
      </c>
      <c r="F15" s="69">
        <f>F14</f>
        <v>981593.16</v>
      </c>
      <c r="G15" s="71">
        <f>ROUND(E15*F15,2)</f>
        <v>981593.16</v>
      </c>
      <c r="I15" s="10"/>
    </row>
    <row r="16" spans="1:11" s="13" customFormat="1" ht="271.5">
      <c r="A16" s="74"/>
      <c r="B16" s="76"/>
      <c r="C16" s="18" t="s">
        <v>41</v>
      </c>
      <c r="D16" s="76"/>
      <c r="E16" s="78"/>
      <c r="F16" s="70"/>
      <c r="G16" s="72"/>
      <c r="H16" s="28"/>
      <c r="I16" s="10"/>
      <c r="J16" s="15"/>
    </row>
    <row r="17" spans="1:10" ht="129" customHeight="1">
      <c r="A17" s="59">
        <v>7</v>
      </c>
      <c r="B17" s="4" t="s">
        <v>33</v>
      </c>
      <c r="C17" s="21" t="s">
        <v>51</v>
      </c>
      <c r="D17" s="2" t="s">
        <v>1</v>
      </c>
      <c r="E17" s="6">
        <v>6</v>
      </c>
      <c r="F17" s="3">
        <v>516500</v>
      </c>
      <c r="G17" s="58">
        <f>ROUND(E17*F17,2)</f>
        <v>3099000</v>
      </c>
      <c r="H17" s="29"/>
      <c r="I17" s="10"/>
      <c r="J17" s="9"/>
    </row>
    <row r="18" spans="1:10" ht="24.95" customHeight="1">
      <c r="A18" s="73">
        <v>8</v>
      </c>
      <c r="B18" s="75" t="str">
        <f>B17</f>
        <v>BR225468</v>
      </c>
      <c r="C18" s="5" t="s">
        <v>4</v>
      </c>
      <c r="D18" s="75" t="s">
        <v>1</v>
      </c>
      <c r="E18" s="77">
        <v>2</v>
      </c>
      <c r="F18" s="69">
        <f>F17</f>
        <v>516500</v>
      </c>
      <c r="G18" s="71">
        <f>ROUND(E18*F18,2)</f>
        <v>1033000</v>
      </c>
      <c r="I18" s="10"/>
    </row>
    <row r="19" spans="1:10" ht="132" customHeight="1">
      <c r="A19" s="74"/>
      <c r="B19" s="76"/>
      <c r="C19" s="18" t="s">
        <v>51</v>
      </c>
      <c r="D19" s="76"/>
      <c r="E19" s="78"/>
      <c r="F19" s="70"/>
      <c r="G19" s="72"/>
      <c r="H19" s="26"/>
      <c r="I19" s="10"/>
      <c r="J19" s="9"/>
    </row>
    <row r="20" spans="1:10" ht="129" customHeight="1">
      <c r="A20" s="59">
        <v>9</v>
      </c>
      <c r="B20" s="4" t="s">
        <v>34</v>
      </c>
      <c r="C20" s="21" t="s">
        <v>53</v>
      </c>
      <c r="D20" s="2" t="s">
        <v>1</v>
      </c>
      <c r="E20" s="6">
        <v>3</v>
      </c>
      <c r="F20" s="3">
        <v>756247.98</v>
      </c>
      <c r="G20" s="58">
        <f>ROUND(E20*F20,2)</f>
        <v>2268743.94</v>
      </c>
      <c r="H20" s="29"/>
      <c r="I20" s="10"/>
      <c r="J20" s="9"/>
    </row>
    <row r="21" spans="1:10" ht="24.95" customHeight="1">
      <c r="A21" s="73">
        <v>10</v>
      </c>
      <c r="B21" s="75" t="str">
        <f>B20</f>
        <v>BR438805</v>
      </c>
      <c r="C21" s="5" t="s">
        <v>4</v>
      </c>
      <c r="D21" s="75" t="s">
        <v>1</v>
      </c>
      <c r="E21" s="77">
        <v>1</v>
      </c>
      <c r="F21" s="69">
        <f>F20</f>
        <v>756247.98</v>
      </c>
      <c r="G21" s="71">
        <f>ROUND(E21*F21,2)</f>
        <v>756247.98</v>
      </c>
      <c r="I21" s="10"/>
    </row>
    <row r="22" spans="1:10" ht="132" customHeight="1">
      <c r="A22" s="74"/>
      <c r="B22" s="76"/>
      <c r="C22" s="23" t="s">
        <v>52</v>
      </c>
      <c r="D22" s="76"/>
      <c r="E22" s="78"/>
      <c r="F22" s="70"/>
      <c r="G22" s="72"/>
      <c r="H22" s="26"/>
      <c r="I22" s="10"/>
      <c r="J22" s="9"/>
    </row>
    <row r="23" spans="1:10" ht="132" customHeight="1">
      <c r="A23" s="59">
        <v>11</v>
      </c>
      <c r="B23" s="4" t="s">
        <v>35</v>
      </c>
      <c r="C23" s="32" t="s">
        <v>42</v>
      </c>
      <c r="D23" s="2" t="s">
        <v>1</v>
      </c>
      <c r="E23" s="6">
        <v>3</v>
      </c>
      <c r="F23" s="3">
        <v>375604.15</v>
      </c>
      <c r="G23" s="60">
        <f>ROUND(E23*F23,2)</f>
        <v>1126812.45</v>
      </c>
      <c r="H23" s="16"/>
      <c r="I23" s="10"/>
      <c r="J23" s="9"/>
    </row>
    <row r="24" spans="1:10" s="13" customFormat="1" ht="15">
      <c r="A24" s="73">
        <v>12</v>
      </c>
      <c r="B24" s="75" t="str">
        <f>B23</f>
        <v>BR52582</v>
      </c>
      <c r="C24" s="5" t="s">
        <v>4</v>
      </c>
      <c r="D24" s="75" t="s">
        <v>1</v>
      </c>
      <c r="E24" s="77">
        <v>1</v>
      </c>
      <c r="F24" s="69">
        <f>F23</f>
        <v>375604.15</v>
      </c>
      <c r="G24" s="71">
        <f>ROUND(E24*F24,2)</f>
        <v>375604.15</v>
      </c>
      <c r="I24" s="10"/>
    </row>
    <row r="25" spans="1:10" s="13" customFormat="1" ht="132" customHeight="1">
      <c r="A25" s="74"/>
      <c r="B25" s="76"/>
      <c r="C25" s="33" t="s">
        <v>42</v>
      </c>
      <c r="D25" s="76"/>
      <c r="E25" s="78"/>
      <c r="F25" s="70"/>
      <c r="G25" s="72"/>
      <c r="I25" s="10"/>
      <c r="J25" s="22"/>
    </row>
    <row r="26" spans="1:10" ht="132" customHeight="1">
      <c r="A26" s="59">
        <v>13</v>
      </c>
      <c r="B26" s="4" t="s">
        <v>35</v>
      </c>
      <c r="C26" s="32" t="s">
        <v>43</v>
      </c>
      <c r="D26" s="2" t="s">
        <v>1</v>
      </c>
      <c r="E26" s="6">
        <v>3</v>
      </c>
      <c r="F26" s="3">
        <v>485394.85</v>
      </c>
      <c r="G26" s="60">
        <f>ROUND(E26*F26,2)</f>
        <v>1456184.55</v>
      </c>
      <c r="H26" s="29"/>
      <c r="I26" s="10"/>
      <c r="J26" s="9"/>
    </row>
    <row r="27" spans="1:10" s="13" customFormat="1" ht="15">
      <c r="A27" s="73">
        <v>14</v>
      </c>
      <c r="B27" s="75" t="str">
        <f>B26</f>
        <v>BR52582</v>
      </c>
      <c r="C27" s="5" t="s">
        <v>4</v>
      </c>
      <c r="D27" s="75" t="s">
        <v>1</v>
      </c>
      <c r="E27" s="77">
        <v>1</v>
      </c>
      <c r="F27" s="69">
        <f>F26</f>
        <v>485394.85</v>
      </c>
      <c r="G27" s="71">
        <f>ROUND(E27*F27,2)</f>
        <v>485394.85</v>
      </c>
      <c r="I27" s="10"/>
    </row>
    <row r="28" spans="1:10" s="13" customFormat="1" ht="132" customHeight="1">
      <c r="A28" s="74"/>
      <c r="B28" s="76"/>
      <c r="C28" s="33" t="s">
        <v>44</v>
      </c>
      <c r="D28" s="76"/>
      <c r="E28" s="78"/>
      <c r="F28" s="70"/>
      <c r="G28" s="72"/>
      <c r="I28" s="10"/>
      <c r="J28" s="22"/>
    </row>
    <row r="29" spans="1:10" ht="132" customHeight="1">
      <c r="A29" s="59">
        <v>15</v>
      </c>
      <c r="B29" s="4" t="s">
        <v>29</v>
      </c>
      <c r="C29" s="21" t="s">
        <v>45</v>
      </c>
      <c r="D29" s="2" t="s">
        <v>1</v>
      </c>
      <c r="E29" s="6">
        <v>3</v>
      </c>
      <c r="F29" s="31">
        <v>741994.22</v>
      </c>
      <c r="G29" s="60">
        <f>ROUND(E29*F29,2)</f>
        <v>2225982.66</v>
      </c>
      <c r="I29" s="10"/>
    </row>
    <row r="30" spans="1:10" ht="15">
      <c r="A30" s="73">
        <v>16</v>
      </c>
      <c r="B30" s="75" t="str">
        <f>B29</f>
        <v>BR455773</v>
      </c>
      <c r="C30" s="5" t="s">
        <v>4</v>
      </c>
      <c r="D30" s="75" t="s">
        <v>1</v>
      </c>
      <c r="E30" s="77">
        <v>1</v>
      </c>
      <c r="F30" s="82">
        <f>F29</f>
        <v>741994.22</v>
      </c>
      <c r="G30" s="71">
        <f>ROUND(E30*F30,2)</f>
        <v>741994.22</v>
      </c>
      <c r="I30" s="10"/>
    </row>
    <row r="31" spans="1:10" ht="132" customHeight="1">
      <c r="A31" s="74"/>
      <c r="B31" s="76"/>
      <c r="C31" s="30" t="s">
        <v>46</v>
      </c>
      <c r="D31" s="76"/>
      <c r="E31" s="78"/>
      <c r="F31" s="83"/>
      <c r="G31" s="72"/>
      <c r="I31" s="10"/>
      <c r="J31" s="9"/>
    </row>
    <row r="32" spans="1:10" ht="141" customHeight="1">
      <c r="A32" s="59">
        <v>17</v>
      </c>
      <c r="B32" s="4" t="s">
        <v>30</v>
      </c>
      <c r="C32" s="21" t="s">
        <v>47</v>
      </c>
      <c r="D32" s="2" t="s">
        <v>1</v>
      </c>
      <c r="E32" s="6">
        <v>3</v>
      </c>
      <c r="F32" s="31">
        <v>495994.07</v>
      </c>
      <c r="G32" s="60">
        <f>ROUND(E32*F32,2)</f>
        <v>1487982.21</v>
      </c>
      <c r="I32" s="10"/>
      <c r="J32" s="9"/>
    </row>
    <row r="33" spans="1:10" ht="15">
      <c r="A33" s="73">
        <v>18</v>
      </c>
      <c r="B33" s="75" t="str">
        <f>B32</f>
        <v>BR4324</v>
      </c>
      <c r="C33" s="5" t="s">
        <v>4</v>
      </c>
      <c r="D33" s="75" t="s">
        <v>1</v>
      </c>
      <c r="E33" s="77">
        <v>1</v>
      </c>
      <c r="F33" s="82">
        <f>F32</f>
        <v>495994.07</v>
      </c>
      <c r="G33" s="71">
        <f>ROUND(E33*F33,2)</f>
        <v>495994.07</v>
      </c>
      <c r="I33" s="10"/>
    </row>
    <row r="34" spans="1:10" ht="158.25">
      <c r="A34" s="74"/>
      <c r="B34" s="76"/>
      <c r="C34" s="52" t="s">
        <v>48</v>
      </c>
      <c r="D34" s="76"/>
      <c r="E34" s="78"/>
      <c r="F34" s="83"/>
      <c r="G34" s="72"/>
      <c r="I34" s="10"/>
      <c r="J34" s="9"/>
    </row>
    <row r="35" spans="1:10" ht="129.75">
      <c r="A35" s="59">
        <v>19</v>
      </c>
      <c r="B35" s="4" t="s">
        <v>31</v>
      </c>
      <c r="C35" s="21" t="s">
        <v>49</v>
      </c>
      <c r="D35" s="2" t="s">
        <v>1</v>
      </c>
      <c r="E35" s="6">
        <v>3</v>
      </c>
      <c r="F35" s="31">
        <v>761623.48</v>
      </c>
      <c r="G35" s="60">
        <f>ROUND(E35*F35,2)</f>
        <v>2284870.44</v>
      </c>
      <c r="H35" s="26"/>
      <c r="I35" s="10"/>
      <c r="J35" s="9"/>
    </row>
    <row r="36" spans="1:10" ht="15">
      <c r="A36" s="73">
        <v>20</v>
      </c>
      <c r="B36" s="75" t="str">
        <f>B35</f>
        <v>BR130427</v>
      </c>
      <c r="C36" s="5" t="s">
        <v>4</v>
      </c>
      <c r="D36" s="75" t="s">
        <v>1</v>
      </c>
      <c r="E36" s="77">
        <v>1</v>
      </c>
      <c r="F36" s="82">
        <f>F35</f>
        <v>761623.48</v>
      </c>
      <c r="G36" s="71">
        <f>ROUND(E36*F36,2)</f>
        <v>761623.48</v>
      </c>
      <c r="I36" s="10"/>
    </row>
    <row r="37" spans="1:10" ht="132" customHeight="1">
      <c r="A37" s="74"/>
      <c r="B37" s="76"/>
      <c r="C37" s="30" t="s">
        <v>50</v>
      </c>
      <c r="D37" s="76"/>
      <c r="E37" s="78"/>
      <c r="F37" s="83"/>
      <c r="G37" s="72"/>
      <c r="I37" s="10"/>
      <c r="J37" s="9"/>
    </row>
    <row r="38" spans="1:10" ht="33.75" customHeight="1">
      <c r="A38" s="79" t="s">
        <v>5</v>
      </c>
      <c r="B38" s="80"/>
      <c r="C38" s="80"/>
      <c r="D38" s="80"/>
      <c r="E38" s="80"/>
      <c r="F38" s="81"/>
      <c r="G38" s="61">
        <f>SUM(G8:G37)</f>
        <v>40546205.079999991</v>
      </c>
    </row>
  </sheetData>
  <mergeCells count="65">
    <mergeCell ref="E24:E25"/>
    <mergeCell ref="F24:F25"/>
    <mergeCell ref="G24:G25"/>
    <mergeCell ref="A27:A28"/>
    <mergeCell ref="A24:A25"/>
    <mergeCell ref="B24:B25"/>
    <mergeCell ref="D24:D25"/>
    <mergeCell ref="G27:G28"/>
    <mergeCell ref="F27:F28"/>
    <mergeCell ref="E27:E28"/>
    <mergeCell ref="B27:B28"/>
    <mergeCell ref="D27:D28"/>
    <mergeCell ref="E30:E31"/>
    <mergeCell ref="D36:D37"/>
    <mergeCell ref="E36:E37"/>
    <mergeCell ref="A33:A34"/>
    <mergeCell ref="B33:B34"/>
    <mergeCell ref="D33:D34"/>
    <mergeCell ref="E33:E34"/>
    <mergeCell ref="I7:J7"/>
    <mergeCell ref="F21:F22"/>
    <mergeCell ref="F15:F16"/>
    <mergeCell ref="A7:G7"/>
    <mergeCell ref="E21:E22"/>
    <mergeCell ref="G15:G16"/>
    <mergeCell ref="E18:E19"/>
    <mergeCell ref="A21:A22"/>
    <mergeCell ref="B21:B22"/>
    <mergeCell ref="F18:F19"/>
    <mergeCell ref="G18:G19"/>
    <mergeCell ref="A18:A19"/>
    <mergeCell ref="E15:E16"/>
    <mergeCell ref="D21:D22"/>
    <mergeCell ref="D18:D19"/>
    <mergeCell ref="D15:D16"/>
    <mergeCell ref="A38:F38"/>
    <mergeCell ref="G21:G22"/>
    <mergeCell ref="B18:B19"/>
    <mergeCell ref="A15:A16"/>
    <mergeCell ref="B15:B16"/>
    <mergeCell ref="F30:F31"/>
    <mergeCell ref="G30:G31"/>
    <mergeCell ref="F36:F37"/>
    <mergeCell ref="G36:G37"/>
    <mergeCell ref="F33:F34"/>
    <mergeCell ref="G33:G34"/>
    <mergeCell ref="A36:A37"/>
    <mergeCell ref="B36:B37"/>
    <mergeCell ref="A30:A31"/>
    <mergeCell ref="B30:B31"/>
    <mergeCell ref="D30:D31"/>
    <mergeCell ref="A1:G3"/>
    <mergeCell ref="A5:G5"/>
    <mergeCell ref="F9:F10"/>
    <mergeCell ref="G9:G10"/>
    <mergeCell ref="F12:F13"/>
    <mergeCell ref="G12:G13"/>
    <mergeCell ref="A12:A13"/>
    <mergeCell ref="B12:B13"/>
    <mergeCell ref="D12:D13"/>
    <mergeCell ref="E12:E13"/>
    <mergeCell ref="A9:A10"/>
    <mergeCell ref="B9:B10"/>
    <mergeCell ref="D9:D10"/>
    <mergeCell ref="E9:E1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fitToHeight="0" orientation="portrait" r:id="rId1"/>
  <rowBreaks count="2" manualBreakCount="2">
    <brk id="13" max="7" man="1"/>
    <brk id="19" max="7" man="1"/>
  </rowBreaks>
  <legacyDrawing r:id="rId2"/>
  <oleObjects>
    <oleObject progId="Figura do Microsoft Photo Editor 3.0" shapeId="18433" r:id="rId3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:F17"/>
  <sheetViews>
    <sheetView showGridLines="0" view="pageBreakPreview" zoomScaleSheetLayoutView="100" workbookViewId="0">
      <selection activeCell="C12" sqref="C12"/>
    </sheetView>
  </sheetViews>
  <sheetFormatPr defaultRowHeight="12.75"/>
  <cols>
    <col min="1" max="1" width="5.42578125" bestFit="1" customWidth="1"/>
    <col min="2" max="2" width="80.5703125" bestFit="1" customWidth="1"/>
    <col min="3" max="3" width="6.5703125" bestFit="1" customWidth="1"/>
    <col min="4" max="4" width="18.140625" customWidth="1"/>
    <col min="5" max="5" width="15.5703125" customWidth="1"/>
    <col min="6" max="6" width="13.42578125" bestFit="1" customWidth="1"/>
  </cols>
  <sheetData>
    <row r="1" spans="1:6">
      <c r="A1" s="88" t="s">
        <v>28</v>
      </c>
      <c r="B1" s="88"/>
      <c r="C1" s="88"/>
      <c r="D1" s="88"/>
      <c r="E1" s="88"/>
      <c r="F1" s="88"/>
    </row>
    <row r="2" spans="1:6">
      <c r="A2" s="34" t="s">
        <v>9</v>
      </c>
      <c r="B2" s="34" t="s">
        <v>20</v>
      </c>
      <c r="C2" s="34" t="s">
        <v>21</v>
      </c>
      <c r="D2" s="53" t="s">
        <v>22</v>
      </c>
      <c r="E2" s="53" t="s">
        <v>23</v>
      </c>
      <c r="F2" s="34" t="s">
        <v>25</v>
      </c>
    </row>
    <row r="3" spans="1:6">
      <c r="A3" s="37">
        <v>1</v>
      </c>
      <c r="B3" s="38" t="s">
        <v>10</v>
      </c>
      <c r="C3" s="39">
        <f>Planilha!E8+Planilha!E9</f>
        <v>32</v>
      </c>
      <c r="D3" s="47">
        <f>Planilha!F8</f>
        <v>361201.21</v>
      </c>
      <c r="E3" s="40">
        <f>C3*D3</f>
        <v>11558438.720000001</v>
      </c>
      <c r="F3" s="45">
        <f>E3/$E$13</f>
        <v>0.28506832383436459</v>
      </c>
    </row>
    <row r="4" spans="1:6">
      <c r="A4" s="37">
        <v>2</v>
      </c>
      <c r="B4" s="38" t="s">
        <v>11</v>
      </c>
      <c r="C4" s="39">
        <f>Planilha!E11+Planilha!E12</f>
        <v>8</v>
      </c>
      <c r="D4" s="47">
        <f>Planilha!F11</f>
        <v>807744.84</v>
      </c>
      <c r="E4" s="40">
        <f t="shared" ref="E4:E12" si="0">C4*D4</f>
        <v>6461958.7199999997</v>
      </c>
      <c r="F4" s="45">
        <f t="shared" ref="F4:F12" si="1">E4/$E$13</f>
        <v>0.15937271335875161</v>
      </c>
    </row>
    <row r="5" spans="1:6">
      <c r="A5" s="37">
        <v>3</v>
      </c>
      <c r="B5" s="38" t="s">
        <v>12</v>
      </c>
      <c r="C5" s="39">
        <f>Planilha!E14+Planilha!E15</f>
        <v>4</v>
      </c>
      <c r="D5" s="47">
        <f>Planilha!F14</f>
        <v>981593.16</v>
      </c>
      <c r="E5" s="40">
        <f t="shared" si="0"/>
        <v>3926372.64</v>
      </c>
      <c r="F5" s="45">
        <f t="shared" si="1"/>
        <v>9.6836994541241034E-2</v>
      </c>
    </row>
    <row r="6" spans="1:6">
      <c r="A6" s="37">
        <v>4</v>
      </c>
      <c r="B6" s="38" t="s">
        <v>13</v>
      </c>
      <c r="C6" s="39">
        <f>Planilha!E17+Planilha!E18</f>
        <v>8</v>
      </c>
      <c r="D6" s="47">
        <f>Planilha!F17</f>
        <v>516500</v>
      </c>
      <c r="E6" s="40">
        <f t="shared" si="0"/>
        <v>4132000</v>
      </c>
      <c r="F6" s="45">
        <f t="shared" si="1"/>
        <v>0.10190842748038503</v>
      </c>
    </row>
    <row r="7" spans="1:6" ht="25.5">
      <c r="A7" s="37">
        <v>5</v>
      </c>
      <c r="B7" s="38" t="s">
        <v>14</v>
      </c>
      <c r="C7" s="39">
        <f>Planilha!E20+Planilha!E21</f>
        <v>4</v>
      </c>
      <c r="D7" s="47">
        <f>Planilha!F20</f>
        <v>756247.98</v>
      </c>
      <c r="E7" s="40">
        <f t="shared" si="0"/>
        <v>3024991.92</v>
      </c>
      <c r="F7" s="45">
        <f t="shared" si="1"/>
        <v>7.4606043007761538E-2</v>
      </c>
    </row>
    <row r="8" spans="1:6" ht="25.5">
      <c r="A8" s="37">
        <v>6</v>
      </c>
      <c r="B8" s="38" t="s">
        <v>19</v>
      </c>
      <c r="C8" s="39">
        <f>Planilha!E23+Planilha!E24</f>
        <v>4</v>
      </c>
      <c r="D8" s="47">
        <f>Planilha!F23</f>
        <v>375604.15</v>
      </c>
      <c r="E8" s="40">
        <f t="shared" si="0"/>
        <v>1502416.6</v>
      </c>
      <c r="F8" s="45">
        <f t="shared" si="1"/>
        <v>3.7054432024788642E-2</v>
      </c>
    </row>
    <row r="9" spans="1:6" ht="25.5">
      <c r="A9" s="37">
        <v>7</v>
      </c>
      <c r="B9" s="38" t="s">
        <v>15</v>
      </c>
      <c r="C9" s="39">
        <f>Planilha!E26+Planilha!E27</f>
        <v>4</v>
      </c>
      <c r="D9" s="47">
        <f>Planilha!F26</f>
        <v>485394.85</v>
      </c>
      <c r="E9" s="40">
        <f t="shared" si="0"/>
        <v>1941579.4</v>
      </c>
      <c r="F9" s="45">
        <f t="shared" si="1"/>
        <v>4.7885601036376929E-2</v>
      </c>
    </row>
    <row r="10" spans="1:6" ht="25.5">
      <c r="A10" s="37">
        <v>8</v>
      </c>
      <c r="B10" s="38" t="s">
        <v>16</v>
      </c>
      <c r="C10" s="39">
        <f>Planilha!E29+Planilha!E30</f>
        <v>4</v>
      </c>
      <c r="D10" s="47">
        <f>Planilha!F29</f>
        <v>741994.22</v>
      </c>
      <c r="E10" s="40">
        <f t="shared" si="0"/>
        <v>2967976.88</v>
      </c>
      <c r="F10" s="45">
        <f t="shared" si="1"/>
        <v>7.3199868499259302E-2</v>
      </c>
    </row>
    <row r="11" spans="1:6">
      <c r="A11" s="37">
        <v>9</v>
      </c>
      <c r="B11" s="38" t="s">
        <v>17</v>
      </c>
      <c r="C11" s="39">
        <f>Planilha!E32+Planilha!E33</f>
        <v>4</v>
      </c>
      <c r="D11" s="47">
        <f>Planilha!F32</f>
        <v>495994.07</v>
      </c>
      <c r="E11" s="40">
        <f t="shared" si="0"/>
        <v>1983976.28</v>
      </c>
      <c r="F11" s="45">
        <f t="shared" si="1"/>
        <v>4.8931244640170395E-2</v>
      </c>
    </row>
    <row r="12" spans="1:6">
      <c r="A12" s="41">
        <v>10</v>
      </c>
      <c r="B12" s="42" t="s">
        <v>18</v>
      </c>
      <c r="C12" s="43">
        <f>Planilha!E35+Planilha!E36</f>
        <v>4</v>
      </c>
      <c r="D12" s="48">
        <f>Planilha!F35</f>
        <v>761623.48</v>
      </c>
      <c r="E12" s="44">
        <f t="shared" si="0"/>
        <v>3046493.92</v>
      </c>
      <c r="F12" s="46">
        <f t="shared" si="1"/>
        <v>7.5136351576900753E-2</v>
      </c>
    </row>
    <row r="13" spans="1:6">
      <c r="A13" s="88" t="s">
        <v>26</v>
      </c>
      <c r="B13" s="88"/>
      <c r="C13" s="88"/>
      <c r="D13" s="88"/>
      <c r="E13" s="35">
        <f>SUM(E3:E12)</f>
        <v>40546205.080000006</v>
      </c>
      <c r="F13" s="36"/>
    </row>
    <row r="15" spans="1:6">
      <c r="F15" s="24"/>
    </row>
    <row r="16" spans="1:6">
      <c r="F16" s="24"/>
    </row>
    <row r="17" spans="6:6">
      <c r="F17" s="24"/>
    </row>
  </sheetData>
  <mergeCells count="2">
    <mergeCell ref="A1:F1"/>
    <mergeCell ref="A13:D1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Planilha</vt:lpstr>
      <vt:lpstr>Resumo</vt:lpstr>
      <vt:lpstr>Planilha!Area_de_impressao</vt:lpstr>
      <vt:lpstr>Resumo!Area_de_impressao</vt:lpstr>
      <vt:lpstr>Planilha!Titulos_de_impressao</vt:lpstr>
    </vt:vector>
  </TitlesOfParts>
  <Company>CODEVASF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CODEVASF 2ªSR</dc:creator>
  <cp:lastModifiedBy>Joao Carlos de Souza Machado</cp:lastModifiedBy>
  <cp:lastPrinted>2021-05-28T20:35:26Z</cp:lastPrinted>
  <dcterms:created xsi:type="dcterms:W3CDTF">2008-09-30T13:15:08Z</dcterms:created>
  <dcterms:modified xsi:type="dcterms:W3CDTF">2021-09-27T17:15:31Z</dcterms:modified>
</cp:coreProperties>
</file>