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embeddings/oleObject1.bin" ContentType="application/vnd.openxmlformats-officedocument.oleObject"/>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120" yWindow="-120" windowWidth="24240" windowHeight="13140"/>
  </bookViews>
  <sheets>
    <sheet name="Planilha Orçamentária" sheetId="16" r:id="rId1"/>
  </sheets>
  <definedNames>
    <definedName name="_xlnm._FilterDatabase" localSheetId="0" hidden="1">'Planilha Orçamentária'!$A$6:$N$38</definedName>
    <definedName name="_Hlk35241713" localSheetId="0">'Planilha Orçamentária'!#REF!</definedName>
    <definedName name="_xlnm.Print_Area" localSheetId="0">'Planilha Orçamentária'!$A$1:$K$38</definedName>
    <definedName name="Caminhão">#REF!</definedName>
    <definedName name="d">#REF!</definedName>
    <definedName name="Estradas">#REF!</definedName>
    <definedName name="Excel_BuiltIn__FilterDatabase_2">#REF!</definedName>
    <definedName name="Excel_BuiltIn__FilterDatabase_2_1">#REF!</definedName>
    <definedName name="Excel_BuiltIn__FilterDatabase_2_1_1">#REF!</definedName>
    <definedName name="Excel_BuiltIn__FilterDatabase_3">#REF!</definedName>
    <definedName name="Excel_BuiltIn_Print_Area_2">#REF!</definedName>
    <definedName name="Excel_BuiltIn_Print_Titles_2">#REF!</definedName>
    <definedName name="Excel_BuiltIn_Print_Titles_2_1">#REF!</definedName>
    <definedName name="gr">#REF!</definedName>
    <definedName name="Retro">#REF!</definedName>
    <definedName name="_xlnm.Print_Titles" localSheetId="0">'Planilha Orçamentária'!$1:$5</definedName>
  </definedNames>
  <calcPr calcId="12451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38" i="16"/>
  <c r="G8"/>
  <c r="H8"/>
  <c r="I8"/>
  <c r="F8"/>
  <c r="J27" l="1"/>
  <c r="J28" s="1"/>
  <c r="J20" l="1"/>
  <c r="K12"/>
  <c r="J11"/>
  <c r="K11" l="1"/>
  <c r="K28"/>
  <c r="K27"/>
  <c r="J15" l="1"/>
  <c r="K15" l="1"/>
  <c r="J16"/>
  <c r="K16" s="1"/>
  <c r="J24"/>
  <c r="K24" s="1"/>
  <c r="J23"/>
  <c r="K23" s="1"/>
  <c r="K20"/>
  <c r="J19"/>
  <c r="K19" s="1"/>
  <c r="J8" l="1"/>
  <c r="K8" s="1"/>
  <c r="J7"/>
  <c r="J31" l="1"/>
  <c r="K31" s="1"/>
  <c r="J32" l="1"/>
  <c r="K32" s="1"/>
  <c r="J42" l="1"/>
  <c r="J41"/>
  <c r="K7"/>
  <c r="J38" s="1"/>
  <c r="J43" l="1"/>
  <c r="J46" l="1"/>
</calcChain>
</file>

<file path=xl/sharedStrings.xml><?xml version="1.0" encoding="utf-8"?>
<sst xmlns="http://schemas.openxmlformats.org/spreadsheetml/2006/main" count="155" uniqueCount="52">
  <si>
    <t>CAMINHÃO E CAÇAMBA</t>
  </si>
  <si>
    <t>TOTAL</t>
  </si>
  <si>
    <t>BR0075531</t>
  </si>
  <si>
    <t xml:space="preserve">un </t>
  </si>
  <si>
    <t>BR0001937</t>
  </si>
  <si>
    <r>
      <rPr>
        <b/>
        <sz val="11"/>
        <rFont val="Arial"/>
        <family val="2"/>
      </rPr>
      <t>Tanque de Aço Carbono</t>
    </r>
    <r>
      <rPr>
        <sz val="11"/>
        <rFont val="Arial"/>
        <family val="2"/>
      </rPr>
      <t xml:space="preserve"> não revestido, para transporte de água com capacidade de 6M³, com bomba centriguga por tomada de força, vazão máxima 75 M³/H (inclui montagem, não inclui caminhão).</t>
    </r>
  </si>
  <si>
    <r>
      <rPr>
        <b/>
        <sz val="11"/>
        <rFont val="Arial"/>
        <family val="2"/>
      </rPr>
      <t>Caminhão Toco</t>
    </r>
    <r>
      <rPr>
        <sz val="11"/>
        <rFont val="Arial"/>
        <family val="2"/>
      </rPr>
      <t>, peso bruto total 16000 KG, carga útilmáxima de 10685 KG, disatância entre eixos 4,8M, Potência mínima de 189 CV (inclui cabine e chassi não inclui carroceria)</t>
    </r>
  </si>
  <si>
    <t>CATMAT</t>
  </si>
  <si>
    <t>(COTA DE ATE 25% - Exclusivo para ME e EPP):</t>
  </si>
  <si>
    <t>TOTAL GERAL (R$)</t>
  </si>
  <si>
    <t>Ministério  do Desenvolvimento Regional – MDR
Companhia  de  Desenvolvimento  dos  Vales  do  São  Francisco e do Parnaíba
2ª SUPERINTENDÊNCIA REGIONAL</t>
  </si>
  <si>
    <t>Qtde</t>
  </si>
  <si>
    <t>Valor médio</t>
  </si>
  <si>
    <t>Cotação</t>
  </si>
  <si>
    <t>Total</t>
  </si>
  <si>
    <t>BR150070</t>
  </si>
  <si>
    <t>BR0150682</t>
  </si>
  <si>
    <t>Sedan Médio</t>
  </si>
  <si>
    <t>BR300809</t>
  </si>
  <si>
    <t>Veículo Furgão Pequeno</t>
  </si>
  <si>
    <t>Natureza Despesa</t>
  </si>
  <si>
    <t>44.90.52</t>
  </si>
  <si>
    <t>Sedan Compacto</t>
  </si>
  <si>
    <t>13</t>
  </si>
  <si>
    <t>14</t>
  </si>
  <si>
    <t>Veículo Minivan 7 Lugares</t>
  </si>
  <si>
    <t>Item</t>
  </si>
  <si>
    <t>7</t>
  </si>
  <si>
    <t>8</t>
  </si>
  <si>
    <t>Pick-Up Compacta Flex 2 portas</t>
  </si>
  <si>
    <r>
      <t>PICK-UP FLEX Compacta</t>
    </r>
    <r>
      <rPr>
        <sz val="10"/>
        <rFont val="Arial"/>
        <family val="2"/>
      </rPr>
      <t>: Veículo zero quilômetro; cor branca, potência do motor mínima de 85CV; combustível flex (álcool/gasolina) 02 portas, capacidade para 2 lugares, ano/modelo 2021 ou superior. Registrado e emplacado em nome da CODEVASF-2ªSR no DETRAN-BA (1º emplacamento) com todas as despesas de Licenciamento e Seguro Obrigatório sendo de responsabilidade do fornecedor. Bancos em tecido, câmbio manual de 5 marchas a frente e 1 marcha ré, freios ABS, Airbags frontais, ar condicionado de fábrica; acessórios de segurança e sinalização exigidos pela legislação brasileira para a categoria. Direção elétrica ou hidráulica; vidros elétricos, alarme, compartimento de carga: caçamba com capacidade mínima de 700 kg, protetor de caçamba, capota marítima, chapa protetora de motor e jogo de tapetes. Sistema de som com rádio e conexão USB. Entrega Técnica: Será realizada pelo fabricante, ou representante qualificado e autorizado, em até 5 (cinco) dias após recebimento parcial do bem. Nos valores propostos estão inclusos todos os custos operacionais, encargos previdenciários, trabalhistas, tributários, comerciais e quaisquer outros que incidam direta ou indiretamente no fornecimento dos bens. Obs.: referente às especificações técnicas será tolerada uma margem de (+/-) 5% (cinco por cento) em relação as unidades.</t>
    </r>
  </si>
  <si>
    <t>15</t>
  </si>
  <si>
    <t>16</t>
  </si>
  <si>
    <t>Pregão 13/2021 UASG 925428. Item 2</t>
  </si>
  <si>
    <t>Pregão 05/2021 UASG 926426 Item 1</t>
  </si>
  <si>
    <t>Pregão 30/2021 UASG 987231 Item 1</t>
  </si>
  <si>
    <r>
      <t>VEÍCULO TIPO SEDAN Compacto</t>
    </r>
    <r>
      <rPr>
        <sz val="10"/>
        <rFont val="Arial"/>
        <family val="2"/>
      </rPr>
      <t>; zero km, fabricação/modelo ano 2021 ou superior, cor branca, 5 lugares. Câmbio automático com no mínimo de 05 marchas a frente e uma ré, potência mínima de 116CV, combustível flex (álcool/gasolina), 04 portas,  ar condicionado de fábrica e ar quente, direção elétrica ou hidráulica, pneus a partir de 175/65/R14,   Air bags frontais,  Freio ABS, vidros dianteiros elétricos, trava elétrica nas portas com controle remoto, desembaçador de vidro traseiro, cinto de segurança de 3 pontos para todos os passageiros, encosto de cabeça para todos ocupantes, alarme, bancos em tecido, sistema de som com rádio e conexão USB, jogo de tapetes, emplacado em nome da CODEVASF-2ªSR no DETRAN/BA, com taxas e impostos pagos por conta do fornecedor,. Nos valores propostos estão inclusos todos os custos operacionais, encargos previdenciários, trabalhistas, tributários, comerciais e quaisquer outros que incidam direta ou indiretamente no fornecimento dos bens. Entrega Técnica: será realizada pelo fabricante ou representante qualificado e autorizado, em até 5 (cinco) dias após recebimento parcial do bem. Obs.: referente às especificações técnicas será tolerada uma margem de (+/-) 5% (cinco por cento) em relação as unidades.</t>
    </r>
  </si>
  <si>
    <t>Pregão 07/2021 UASG 257047 Item 1</t>
  </si>
  <si>
    <t>Pregão 316/2020 UASG  120195 Item 14</t>
  </si>
  <si>
    <t>Pregão 03/2021 UASG 370003. Item 3</t>
  </si>
  <si>
    <t>Pregão 09/2021      UASG 200334 Item 3</t>
  </si>
  <si>
    <t>Pregão 09/2021 UASG 985791  Item 1</t>
  </si>
  <si>
    <r>
      <t xml:space="preserve">Caminhonete tipo Pick-Up 4X4, transmissão automática: </t>
    </r>
    <r>
      <rPr>
        <sz val="10"/>
        <rFont val="Arial"/>
        <family val="2"/>
      </rPr>
      <t>Motor com potência a partir de 190CV, cabine dupla, diesel, cor branca, quatro portas, zero km, fabricação/modelo ano 2021 ou superior. Registrado e emplacado (1º emplacamento) e todas as despesas de Licenciamento e Seguro Obrigatório serão de responsabilidade do fornecedor. OPCIONAIS DIVERSOS: Ar condicionado de fábrica e ar quente, direção hidráulica ou elétrica, rodas de  liga leve  aro 17 ou superior, pneus  a partir de 255/60 R17, bancos em  couro, encosto de cabeça para todos os ocupantes, cinto de três pontas para todos os ocupantes, retrovisores elétricos, central multimídia com GPS  e tela de mínimo de 6 polegadas, entrada USB, rádio, conexão Bluetooth, Sistema de alto-falantes internos, compatíveis com a potência do equipamento de som a ser fornecido, câmera de ré,  sensor de estacionamento traseiro, Air bags, (frontais, laterais),  Freio ABS com EBD.  Carga útil (total do veículo) de no mínimo de 700 kg, transmissão automático de no mínimo 6 marchas, sendo 5 a frente e uma ré,  tanque de combustível com no mínimo 70 litros, protetor de cárter, para-barros dianteiros e traseiros, capota marítima, estribos laterais, para-choque na cor do veículo,  limpador de para-brisa com temporizador, vidros e travas elétricas nas 04(quatro) portas, protetor de caçamba de material plástico ou protetor a base de aplicação de poliuréia. Entrega Técnica: Será realizada pelo fabricante, ou representante qualificado e autorizado, em até 5 (cinco) dias após recebimento parcial do bem. Nos valores propostos estão inclusos todos os custos operacionais, encargos previdenciários, trabalhistas, tributários, comerciais e quaisquer outros que incidam direta ou indiretamente no fornecimento dos bens. Obs.: referente às especificações técnicas será tolerada uma margem de (+/-) 5% (cinco por cento) em relação as unidades.</t>
    </r>
  </si>
  <si>
    <r>
      <t xml:space="preserve">Caminhonete tipo Pick-Up 4X4, transmissão manual porte médio: </t>
    </r>
    <r>
      <rPr>
        <sz val="10"/>
        <rFont val="Arial"/>
        <family val="2"/>
      </rPr>
      <t>Motor com potência a partir de 160CV, cabine simples, duas portas, diesel, cor branca, zero km, fabricação/modelo ano 2021 ou superior. Registrado e emplacado (1º emplacamento) e todas as despesas de Licenciamento e Seguro Obrigatório serão de responsabilidade do fornecedor. Dimensões: Comprimento mínimo de 5300mm, largura 1800mm. . OPCIONAIS DIVERSOS: Ar condicionado de fábrica e ar quente, direção hidráulica ou elétrica,  bancos em  tecido, sistema de som com entrada USB, rádio, conexão Bluetooth, Sistema de alto-falantes internos, compatíveis com a potência do equipamento de som a ser fornecido,  Air bags,  Freio ABS  Carga útil  de no mínimo de 1.000 kg. Porta malas com capacidade mínima de 1400 litros. transmissão manual de no mínimo 6 marchas, sendo 5 a frente e uma ré,  tanque de combustível com no mínimo 70 litros,  protetor de cárter, para-barros dianteiros e traseiros,  protetor de caçamba de material plástico ou protetor a base de aplicação de poliuréia. Entrega Técnica: Será realizada pelo fabricante, ou representante qualificado e autorizado, em até 5 (cinco) dias após recebimento parcial do bem. Nos valores propostos estão inclusos todos os custos operacionais, encargos previdenciários, trabalhistas, tributários, comerciais e quaisquer outros que incidam direta ou indiretamente no fornecimento dos bens. Obs.: referente às especificações técnicas será tolerada uma margem de (+/-) 5% (cinco por cento) em relação as unidades.</t>
    </r>
  </si>
  <si>
    <r>
      <t>VEÍCULO TIPO SEDAN Médio</t>
    </r>
    <r>
      <rPr>
        <sz val="10"/>
        <rFont val="Arial"/>
        <family val="2"/>
      </rPr>
      <t>; zero km, fabricação/modelo ano 2021 ou superior, cor branca. Transmissão automática de mínimo de 06 marchas a frente e 1 marcha ré, potência mínima de 150CV, combustível flex (álcool/gasolina), 04 portas,  ar condicionado automático de fábrica, ar quente, direção elétrica ou hidráulica, câmera de ré de fábrica, Air bags (frontal, lateral e cortina ), Freio ABS,cinto de segurança de 3 pontos para todos os passageiros, vidros elétricos nas 4 portas, trava elétrica nas 4 portas com controle remoto, alarme, bancos em couro de fábrica, rodas de liga leve aro 17 ou maior, retrovisores com ajuste elétrico de fábrica, controle de estabilidade e tração. Central multimídia com GPS, rádio, conexão USB, Bluetooth de fábrica, Sistema de alto-falantes internos, jogo de tapetes, emplacado em nome da CODEVASF-2ªSR no DETRAN/BA, com taxas e impostos quitados pelo fornecedor.  Nos valores propostos estão inclusos todos os custos operacionais, encargos previdenciários, trabalhistas, tributários, comerciais e quaisquer outros que incidam direta ou indiretamente no fornecimento dos bens. Entrega Técnica: será realizada pelo fabricante ou representante qualificado e autorizado, em até 5 (cinco) dias após recebimento parcial do bem. Obs.: referente às especificações técnicas será tolerada uma margem de (+/-) 5% (cinco por cento) em relação as unidades.</t>
    </r>
  </si>
  <si>
    <r>
      <t>VEÍCULO Minivan 7 Lugares</t>
    </r>
    <r>
      <rPr>
        <sz val="10"/>
        <rFont val="Arial"/>
        <family val="2"/>
      </rPr>
      <t>. Cor branca. Veículo zero quilômetro,  7 lugares, modelo e fabricação 2021 ou superior . Registrado e emplacado (1º emplacamento) e todas as despesas de Licenciamento e Seguro Obrigatório serão do fornecedor. Combustível Flex (gasolina e alcool) , potência mínima de 110CV. Câmbio  automático de no mínimo 06 marchas, sendo 5 a frente e uma ré.  Capacidade mínima do tanque de combustível de 50 litros ou mais.  Com ar condicionado original de fábrica. Direção hidráulica ou elétrica. Vidros elétricos nas portas dianteiras,  travas elétricas, encosto de cabeça para todos ocupantes. Sistema de som com  rádio e entrada USB. Freios ABS, Tapetes. Airbag frontais. Entrega Técnica: será realizada pelo fabricante ou representante qualificado e autorizado, em até 5 (cinco) dias após recebimento parcial do bem. Obs 3.: referente às especificações técnicas será tolerada uma margem de (+/-) 5% (cinco por cento) em relação as unidades.</t>
    </r>
  </si>
  <si>
    <r>
      <rPr>
        <b/>
        <sz val="10"/>
        <rFont val="Arial"/>
        <family val="2"/>
      </rPr>
      <t>Veículo Furgão Pequeno</t>
    </r>
    <r>
      <rPr>
        <sz val="10"/>
        <rFont val="Arial"/>
        <family val="2"/>
      </rPr>
      <t xml:space="preserve"> - Veículo utilitário, 0 (zero) km, Ano/Modelo: 2021 ou superior, cor branca, potência mínima do motor de 85cv, transmissão manual mínima de 05 (cinco) marchas a frente e 01 (uma) á ré, capacidade de 2 passageiros, capacidade de carga mínima 650 kg, bicombustível, carroceria tipo baú, fechada e com portas para acesso, rodas de aço com dimensões mínimas de r - 14, ar condicionado, direção hidráulica ou elétrica, tapetes de borracha para o assoalho, protetor de cárter; capacidade mínima do tanque de gasolina 58 litros; airbag duplo frontal; capacidade mínima de cilindrada 1.4; sistema de freios ABS. Os veículos devem ser dotados de todos os equipamentos exigidos pelo CONTRAN e DENATRAN bem como os itens de série não especificados.Os veículos deverão ser entregues documentados e emplacados no Estado da Bahia. Todas as despesas por conta do Fornecedor. Referente às especificações técnicas será tolerada uma margem de (+/-) 5% (cinco por cento) em relação as unidades.</t>
    </r>
  </si>
  <si>
    <t>Pick-Up Média 4X4 Cabine Dupla Automática</t>
  </si>
  <si>
    <t xml:space="preserve">Pick-Up Média 4X4 Cabine Simples </t>
  </si>
  <si>
    <t>ANEXO II - PLANILHA ORÇAMENTÁRIA - ESPECIFICAÇÃO TÉCNICA</t>
  </si>
  <si>
    <t>BR0288538</t>
  </si>
  <si>
    <t>ITEM CANCELADO</t>
  </si>
</sst>
</file>

<file path=xl/styles.xml><?xml version="1.0" encoding="utf-8"?>
<styleSheet xmlns="http://schemas.openxmlformats.org/spreadsheetml/2006/main">
  <numFmts count="6">
    <numFmt numFmtId="44" formatCode="_-&quot;R$&quot;* #,##0.00_-;\-&quot;R$&quot;* #,##0.00_-;_-&quot;R$&quot;* &quot;-&quot;??_-;_-@_-"/>
    <numFmt numFmtId="43" formatCode="_-* #,##0.00_-;\-* #,##0.00_-;_-* &quot;-&quot;??_-;_-@_-"/>
    <numFmt numFmtId="164" formatCode="_-&quot;R$&quot;\ * #,##0.00_-;\-&quot;R$&quot;\ * #,##0.00_-;_-&quot;R$&quot;\ * &quot;-&quot;??_-;_-@_-"/>
    <numFmt numFmtId="165" formatCode="_(* #,##0.00_);_(* \(#,##0.00\);_(* &quot;-&quot;??_);_(@_)"/>
    <numFmt numFmtId="166" formatCode="_(&quot;R$ &quot;* #,##0.00_);_(&quot;R$ &quot;* \(#,##0.00\);_(&quot;R$ &quot;* &quot;-&quot;??_);_(@_)"/>
    <numFmt numFmtId="167" formatCode="dd/mm/yy;@"/>
  </numFmts>
  <fonts count="15">
    <font>
      <sz val="10"/>
      <name val="Arial"/>
    </font>
    <font>
      <sz val="11"/>
      <color theme="1"/>
      <name val="Calibri"/>
      <family val="2"/>
      <scheme val="minor"/>
    </font>
    <font>
      <sz val="10"/>
      <name val="Arial"/>
      <family val="2"/>
    </font>
    <font>
      <b/>
      <sz val="10"/>
      <name val="Arial"/>
      <family val="2"/>
    </font>
    <font>
      <sz val="11"/>
      <name val="Arial"/>
      <family val="2"/>
    </font>
    <font>
      <b/>
      <sz val="12"/>
      <name val="Arial"/>
      <family val="2"/>
    </font>
    <font>
      <b/>
      <sz val="14"/>
      <name val="Arial"/>
      <family val="2"/>
    </font>
    <font>
      <b/>
      <sz val="18"/>
      <name val="Arial"/>
      <family val="2"/>
    </font>
    <font>
      <sz val="12"/>
      <name val="Arial"/>
      <family val="2"/>
    </font>
    <font>
      <sz val="10"/>
      <name val="Arial"/>
      <family val="2"/>
    </font>
    <font>
      <sz val="11"/>
      <color indexed="8"/>
      <name val="Calibri"/>
      <family val="2"/>
    </font>
    <font>
      <b/>
      <sz val="11"/>
      <name val="Arial"/>
      <family val="2"/>
    </font>
    <font>
      <b/>
      <sz val="16"/>
      <name val="Arial"/>
      <family val="2"/>
    </font>
    <font>
      <sz val="11"/>
      <color rgb="FF000000"/>
      <name val="Arial"/>
      <family val="2"/>
    </font>
    <font>
      <b/>
      <sz val="20"/>
      <name val="Arial"/>
      <family val="2"/>
    </font>
  </fonts>
  <fills count="5">
    <fill>
      <patternFill patternType="none"/>
    </fill>
    <fill>
      <patternFill patternType="gray125"/>
    </fill>
    <fill>
      <patternFill patternType="solid">
        <fgColor theme="9" tint="0.59999389629810485"/>
        <bgColor indexed="64"/>
      </patternFill>
    </fill>
    <fill>
      <patternFill patternType="solid">
        <fgColor theme="3" tint="0.59999389629810485"/>
        <bgColor indexed="64"/>
      </patternFill>
    </fill>
    <fill>
      <patternFill patternType="solid">
        <fgColor theme="0"/>
        <bgColor indexed="64"/>
      </patternFill>
    </fill>
  </fills>
  <borders count="27">
    <border>
      <left/>
      <right/>
      <top/>
      <bottom/>
      <diagonal/>
    </border>
    <border>
      <left/>
      <right/>
      <top style="thin">
        <color auto="1"/>
      </top>
      <bottom style="thin">
        <color auto="1"/>
      </bottom>
      <diagonal/>
    </border>
    <border>
      <left style="thick">
        <color indexed="64"/>
      </left>
      <right/>
      <top style="thin">
        <color indexed="64"/>
      </top>
      <bottom style="thin">
        <color indexed="64"/>
      </bottom>
      <diagonal/>
    </border>
    <border>
      <left/>
      <right style="thick">
        <color indexed="64"/>
      </right>
      <top style="thin">
        <color auto="1"/>
      </top>
      <bottom style="thin">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right/>
      <top/>
      <bottom style="medium">
        <color indexed="64"/>
      </bottom>
      <diagonal/>
    </border>
    <border>
      <left style="medium">
        <color indexed="64"/>
      </left>
      <right/>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auto="1"/>
      </top>
      <bottom style="thin">
        <color auto="1"/>
      </bottom>
      <diagonal/>
    </border>
    <border>
      <left style="thin">
        <color indexed="64"/>
      </left>
      <right style="thin">
        <color indexed="64"/>
      </right>
      <top/>
      <bottom style="thin">
        <color indexed="64"/>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diagonal/>
    </border>
    <border>
      <left style="medium">
        <color indexed="64"/>
      </left>
      <right/>
      <top/>
      <bottom/>
      <diagonal/>
    </border>
    <border>
      <left/>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7">
    <xf numFmtId="0" fontId="0" fillId="0" borderId="0"/>
    <xf numFmtId="43" fontId="2" fillId="0" borderId="0" applyFont="0" applyFill="0" applyBorder="0" applyAlignment="0" applyProtection="0"/>
    <xf numFmtId="164" fontId="9" fillId="0" borderId="0" applyFont="0" applyFill="0" applyBorder="0" applyAlignment="0" applyProtection="0"/>
    <xf numFmtId="0" fontId="10" fillId="0" borderId="0"/>
    <xf numFmtId="165" fontId="9" fillId="0" borderId="0" applyFont="0" applyFill="0" applyBorder="0" applyAlignment="0" applyProtection="0"/>
    <xf numFmtId="0" fontId="1" fillId="0" borderId="0"/>
    <xf numFmtId="166" fontId="2" fillId="0" borderId="0" applyFont="0" applyFill="0" applyBorder="0" applyAlignment="0" applyProtection="0"/>
    <xf numFmtId="166" fontId="2" fillId="0" borderId="0" applyFill="0" applyBorder="0" applyAlignment="0" applyProtection="0"/>
    <xf numFmtId="0" fontId="2" fillId="0" borderId="0"/>
    <xf numFmtId="0" fontId="2" fillId="0" borderId="0"/>
    <xf numFmtId="0" fontId="2" fillId="0" borderId="0"/>
    <xf numFmtId="165" fontId="2" fillId="0" borderId="0" applyFont="0" applyFill="0" applyBorder="0" applyAlignment="0" applyProtection="0"/>
    <xf numFmtId="167" fontId="2" fillId="0" borderId="0" applyFill="0" applyBorder="0" applyAlignment="0" applyProtection="0"/>
    <xf numFmtId="165" fontId="2" fillId="0" borderId="0" applyFont="0" applyFill="0" applyBorder="0" applyAlignment="0" applyProtection="0"/>
    <xf numFmtId="167" fontId="2" fillId="0" borderId="0" applyFill="0" applyBorder="0" applyAlignment="0" applyProtection="0"/>
    <xf numFmtId="167" fontId="2" fillId="0" borderId="0" applyFill="0" applyBorder="0" applyAlignment="0" applyProtection="0"/>
    <xf numFmtId="167" fontId="2" fillId="0" borderId="0" applyFill="0" applyBorder="0" applyAlignment="0" applyProtection="0"/>
  </cellStyleXfs>
  <cellXfs count="131">
    <xf numFmtId="0" fontId="0" fillId="0" borderId="0" xfId="0"/>
    <xf numFmtId="0" fontId="2" fillId="0" borderId="0" xfId="0" applyFont="1"/>
    <xf numFmtId="0" fontId="8" fillId="0" borderId="5" xfId="0" applyFont="1" applyBorder="1"/>
    <xf numFmtId="0" fontId="5" fillId="0" borderId="5" xfId="0" applyFont="1" applyBorder="1"/>
    <xf numFmtId="0" fontId="2" fillId="0" borderId="7" xfId="0" applyFont="1" applyBorder="1" applyAlignment="1">
      <alignment horizontal="center" vertical="center"/>
    </xf>
    <xf numFmtId="0" fontId="3" fillId="0" borderId="7" xfId="0" applyFont="1" applyFill="1" applyBorder="1" applyAlignment="1">
      <alignment horizontal="left" vertical="center" wrapText="1"/>
    </xf>
    <xf numFmtId="0" fontId="1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12" fillId="0" borderId="12" xfId="0" applyFont="1" applyFill="1" applyBorder="1" applyAlignment="1">
      <alignment horizontal="center" vertical="center"/>
    </xf>
    <xf numFmtId="164" fontId="3" fillId="0" borderId="11" xfId="2" applyFont="1" applyFill="1" applyBorder="1" applyAlignment="1" applyProtection="1">
      <alignment vertical="center"/>
    </xf>
    <xf numFmtId="0" fontId="4" fillId="0" borderId="10" xfId="0" applyFont="1" applyFill="1" applyBorder="1" applyAlignment="1">
      <alignment horizontal="left" vertical="center" wrapText="1"/>
    </xf>
    <xf numFmtId="0" fontId="2" fillId="0" borderId="13" xfId="0" applyFont="1" applyFill="1" applyBorder="1" applyAlignment="1">
      <alignment horizontal="center" vertical="center"/>
    </xf>
    <xf numFmtId="0" fontId="4" fillId="0" borderId="13" xfId="0" applyFont="1" applyBorder="1" applyAlignment="1">
      <alignment vertical="center" wrapText="1"/>
    </xf>
    <xf numFmtId="164" fontId="3" fillId="0" borderId="14" xfId="2" applyFont="1" applyFill="1" applyBorder="1" applyAlignment="1" applyProtection="1">
      <alignment vertical="center"/>
    </xf>
    <xf numFmtId="164" fontId="5" fillId="0" borderId="6" xfId="2" applyFont="1" applyBorder="1"/>
    <xf numFmtId="0" fontId="2" fillId="0" borderId="0" xfId="0" applyFont="1" applyAlignment="1">
      <alignment horizontal="center" vertical="center"/>
    </xf>
    <xf numFmtId="4" fontId="2" fillId="0" borderId="0" xfId="0" applyNumberFormat="1" applyFont="1" applyAlignment="1">
      <alignment horizontal="center" vertical="center"/>
    </xf>
    <xf numFmtId="0" fontId="2" fillId="0" borderId="0" xfId="0" applyFont="1" applyFill="1"/>
    <xf numFmtId="4" fontId="2" fillId="0" borderId="0" xfId="0" applyNumberFormat="1" applyFont="1" applyFill="1" applyAlignment="1">
      <alignment horizontal="center" vertical="center"/>
    </xf>
    <xf numFmtId="0" fontId="2" fillId="0" borderId="0" xfId="0" applyFont="1" applyFill="1" applyAlignment="1">
      <alignment horizontal="center" vertical="center"/>
    </xf>
    <xf numFmtId="4" fontId="2" fillId="0" borderId="0" xfId="0" applyNumberFormat="1" applyFont="1" applyFill="1"/>
    <xf numFmtId="4" fontId="2" fillId="0" borderId="0" xfId="0" applyNumberFormat="1" applyFont="1"/>
    <xf numFmtId="0" fontId="2" fillId="0" borderId="0" xfId="0" applyFont="1" applyAlignment="1">
      <alignment wrapText="1"/>
    </xf>
    <xf numFmtId="164" fontId="2" fillId="0" borderId="0" xfId="2" applyFont="1"/>
    <xf numFmtId="164" fontId="4" fillId="0" borderId="18" xfId="2" applyFont="1" applyFill="1" applyBorder="1" applyAlignment="1">
      <alignment horizontal="center" vertical="center"/>
    </xf>
    <xf numFmtId="164" fontId="2" fillId="0" borderId="17" xfId="2" applyFont="1" applyFill="1" applyBorder="1" applyAlignment="1">
      <alignment horizontal="center" vertical="center"/>
    </xf>
    <xf numFmtId="164" fontId="4" fillId="0" borderId="10" xfId="2" applyFont="1" applyBorder="1" applyAlignment="1">
      <alignment horizontal="center" vertical="center"/>
    </xf>
    <xf numFmtId="164" fontId="2" fillId="0" borderId="10" xfId="2" applyFont="1" applyBorder="1" applyAlignment="1">
      <alignment vertical="center"/>
    </xf>
    <xf numFmtId="164" fontId="2" fillId="0" borderId="13" xfId="2" applyFont="1" applyFill="1" applyBorder="1" applyAlignment="1">
      <alignment horizontal="center" vertical="center"/>
    </xf>
    <xf numFmtId="164" fontId="4" fillId="0" borderId="13" xfId="2" applyFont="1" applyBorder="1" applyAlignment="1">
      <alignment horizontal="center" vertical="center"/>
    </xf>
    <xf numFmtId="164" fontId="2" fillId="0" borderId="13" xfId="2" applyFont="1" applyBorder="1" applyAlignment="1">
      <alignment vertical="center"/>
    </xf>
    <xf numFmtId="164" fontId="3" fillId="2" borderId="16" xfId="2" applyFont="1" applyFill="1" applyBorder="1" applyAlignment="1" applyProtection="1">
      <alignment vertical="center"/>
    </xf>
    <xf numFmtId="164" fontId="8" fillId="0" borderId="5" xfId="2" applyFont="1" applyBorder="1"/>
    <xf numFmtId="164" fontId="4" fillId="0" borderId="18" xfId="2" applyFont="1" applyFill="1" applyBorder="1" applyAlignment="1">
      <alignment vertical="center"/>
    </xf>
    <xf numFmtId="164" fontId="4" fillId="0" borderId="18" xfId="2" applyFont="1" applyFill="1" applyBorder="1" applyAlignment="1">
      <alignment horizontal="right" vertical="center"/>
    </xf>
    <xf numFmtId="0" fontId="4" fillId="0" borderId="19" xfId="0" applyFont="1" applyFill="1" applyBorder="1" applyAlignment="1">
      <alignment horizontal="left" vertical="center" wrapText="1"/>
    </xf>
    <xf numFmtId="0" fontId="2" fillId="0" borderId="0" xfId="0" applyFont="1" applyAlignment="1">
      <alignment horizontal="center"/>
    </xf>
    <xf numFmtId="164" fontId="5" fillId="0" borderId="7" xfId="2" applyFont="1" applyFill="1" applyBorder="1" applyAlignment="1">
      <alignment horizontal="right" vertical="center"/>
    </xf>
    <xf numFmtId="164" fontId="11" fillId="0" borderId="18" xfId="2" applyFont="1" applyFill="1" applyBorder="1" applyAlignment="1">
      <alignment horizontal="center" vertical="center" wrapText="1"/>
    </xf>
    <xf numFmtId="0" fontId="11" fillId="0" borderId="18" xfId="0" applyFont="1" applyFill="1" applyBorder="1" applyAlignment="1">
      <alignment horizontal="center" vertical="center" wrapText="1"/>
    </xf>
    <xf numFmtId="0" fontId="11" fillId="0" borderId="18" xfId="0" applyFont="1" applyFill="1" applyBorder="1" applyAlignment="1">
      <alignment horizontal="center"/>
    </xf>
    <xf numFmtId="164" fontId="4" fillId="0" borderId="18" xfId="2" applyFont="1" applyFill="1" applyBorder="1" applyAlignment="1">
      <alignment horizontal="center" vertical="center" wrapText="1"/>
    </xf>
    <xf numFmtId="164" fontId="11" fillId="0" borderId="18" xfId="2" applyFont="1" applyFill="1" applyBorder="1" applyAlignment="1" applyProtection="1">
      <alignment horizontal="center" vertical="center"/>
    </xf>
    <xf numFmtId="0" fontId="4" fillId="0" borderId="18" xfId="0" applyFont="1" applyFill="1" applyBorder="1" applyAlignment="1">
      <alignment horizontal="center" vertical="center" wrapText="1"/>
    </xf>
    <xf numFmtId="0" fontId="13" fillId="0" borderId="18" xfId="0" applyFont="1" applyFill="1" applyBorder="1" applyAlignment="1">
      <alignment vertical="center"/>
    </xf>
    <xf numFmtId="49" fontId="4" fillId="4" borderId="18" xfId="0" applyNumberFormat="1" applyFont="1" applyFill="1" applyBorder="1" applyAlignment="1">
      <alignment horizontal="center" vertical="center" wrapText="1"/>
    </xf>
    <xf numFmtId="164" fontId="2" fillId="0" borderId="22" xfId="2" applyFont="1" applyBorder="1" applyAlignment="1">
      <alignment vertical="center"/>
    </xf>
    <xf numFmtId="164" fontId="2" fillId="0" borderId="23" xfId="2" applyFont="1" applyBorder="1" applyAlignment="1">
      <alignment vertical="center"/>
    </xf>
    <xf numFmtId="164" fontId="5" fillId="0" borderId="0" xfId="2" applyFont="1" applyFill="1" applyBorder="1" applyAlignment="1">
      <alignment horizontal="right" vertical="center"/>
    </xf>
    <xf numFmtId="0" fontId="3" fillId="0" borderId="18" xfId="0" applyFont="1" applyBorder="1" applyAlignment="1">
      <alignment horizontal="justify" vertical="top"/>
    </xf>
    <xf numFmtId="0" fontId="2" fillId="4" borderId="18" xfId="0" applyFont="1" applyFill="1" applyBorder="1" applyAlignment="1">
      <alignment vertical="top" wrapText="1"/>
    </xf>
    <xf numFmtId="164" fontId="11" fillId="0" borderId="18" xfId="0" applyNumberFormat="1" applyFont="1" applyFill="1" applyBorder="1" applyAlignment="1">
      <alignment horizontal="center" vertical="center"/>
    </xf>
    <xf numFmtId="44" fontId="11" fillId="0" borderId="18" xfId="0" applyNumberFormat="1" applyFont="1" applyFill="1" applyBorder="1" applyAlignment="1">
      <alignment horizontal="center" vertical="center"/>
    </xf>
    <xf numFmtId="0" fontId="11" fillId="0" borderId="18" xfId="0" applyFont="1" applyFill="1" applyBorder="1" applyAlignment="1">
      <alignment horizontal="center" vertical="center"/>
    </xf>
    <xf numFmtId="0" fontId="4" fillId="0" borderId="18" xfId="0" applyFont="1" applyFill="1" applyBorder="1" applyAlignment="1">
      <alignment horizontal="center" vertical="center"/>
    </xf>
    <xf numFmtId="0" fontId="4" fillId="0" borderId="18" xfId="0" applyFont="1" applyFill="1" applyBorder="1" applyAlignment="1">
      <alignment horizontal="center" vertical="center"/>
    </xf>
    <xf numFmtId="44" fontId="11" fillId="0" borderId="18" xfId="0" applyNumberFormat="1" applyFont="1" applyFill="1" applyBorder="1" applyAlignment="1">
      <alignment horizontal="center" vertical="center"/>
    </xf>
    <xf numFmtId="0" fontId="11" fillId="0" borderId="18" xfId="0" applyFont="1" applyFill="1" applyBorder="1" applyAlignment="1">
      <alignment horizontal="center" vertical="center"/>
    </xf>
    <xf numFmtId="0" fontId="7" fillId="0" borderId="18" xfId="0" applyFont="1" applyFill="1" applyBorder="1" applyAlignment="1" applyProtection="1">
      <alignment horizontal="center" vertical="center"/>
      <protection locked="0"/>
    </xf>
    <xf numFmtId="0" fontId="11" fillId="0" borderId="18" xfId="0" applyFont="1" applyFill="1" applyBorder="1" applyAlignment="1">
      <alignment vertical="center"/>
    </xf>
    <xf numFmtId="0" fontId="3" fillId="0" borderId="18" xfId="0" applyFont="1" applyBorder="1" applyAlignment="1">
      <alignment vertical="top" wrapText="1"/>
    </xf>
    <xf numFmtId="164" fontId="11" fillId="0" borderId="18" xfId="2" applyFont="1" applyFill="1" applyBorder="1" applyAlignment="1" applyProtection="1">
      <alignment vertical="center"/>
    </xf>
    <xf numFmtId="0" fontId="11" fillId="0" borderId="18" xfId="0" applyFont="1" applyFill="1" applyBorder="1" applyAlignment="1">
      <alignment vertical="center" wrapText="1"/>
    </xf>
    <xf numFmtId="0" fontId="11" fillId="0" borderId="18" xfId="0" applyFont="1" applyFill="1" applyBorder="1" applyAlignment="1">
      <alignment horizontal="center" vertical="center" wrapText="1"/>
    </xf>
    <xf numFmtId="164" fontId="4" fillId="0" borderId="18" xfId="2" applyFont="1" applyFill="1" applyBorder="1" applyAlignment="1">
      <alignment horizontal="center" vertical="center"/>
    </xf>
    <xf numFmtId="0" fontId="7" fillId="0" borderId="18" xfId="0" applyFont="1" applyFill="1" applyBorder="1" applyAlignment="1">
      <alignment horizontal="center" vertical="center"/>
    </xf>
    <xf numFmtId="164" fontId="11" fillId="0" borderId="18" xfId="2" applyFont="1" applyFill="1" applyBorder="1" applyAlignment="1">
      <alignment horizontal="center" vertical="center" wrapText="1"/>
    </xf>
    <xf numFmtId="0" fontId="14" fillId="0" borderId="18" xfId="0" applyFont="1" applyFill="1" applyBorder="1" applyAlignment="1">
      <alignment horizontal="center" vertical="center"/>
    </xf>
    <xf numFmtId="0" fontId="11" fillId="0" borderId="18" xfId="0" applyFont="1" applyFill="1" applyBorder="1" applyAlignment="1">
      <alignment horizontal="center" vertical="center"/>
    </xf>
    <xf numFmtId="0" fontId="4" fillId="0" borderId="18" xfId="0" applyFont="1" applyFill="1" applyBorder="1" applyAlignment="1">
      <alignment horizontal="center" vertical="center"/>
    </xf>
    <xf numFmtId="164" fontId="4" fillId="0" borderId="18" xfId="2" applyFont="1" applyFill="1" applyBorder="1" applyAlignment="1">
      <alignment horizontal="center" vertical="center" wrapText="1"/>
    </xf>
    <xf numFmtId="164" fontId="11" fillId="0" borderId="18" xfId="2" applyFont="1" applyFill="1" applyBorder="1" applyAlignment="1">
      <alignment horizontal="center" vertical="center" wrapText="1"/>
    </xf>
    <xf numFmtId="49" fontId="11" fillId="0" borderId="18" xfId="0" applyNumberFormat="1" applyFont="1" applyFill="1" applyBorder="1" applyAlignment="1">
      <alignment horizontal="center" vertical="center"/>
    </xf>
    <xf numFmtId="0" fontId="3" fillId="0" borderId="0" xfId="0" applyFont="1"/>
    <xf numFmtId="49" fontId="11" fillId="0" borderId="8" xfId="0" applyNumberFormat="1" applyFont="1" applyBorder="1" applyAlignment="1">
      <alignment horizontal="center" vertical="center"/>
    </xf>
    <xf numFmtId="0" fontId="5" fillId="0" borderId="4" xfId="0" applyFont="1" applyBorder="1"/>
    <xf numFmtId="0" fontId="4" fillId="0" borderId="18" xfId="0" applyFont="1" applyFill="1" applyBorder="1" applyAlignment="1">
      <alignment horizontal="center" vertical="center"/>
    </xf>
    <xf numFmtId="164" fontId="4" fillId="0" borderId="18" xfId="2" applyFont="1" applyFill="1" applyBorder="1" applyAlignment="1">
      <alignment horizontal="center" vertical="center"/>
    </xf>
    <xf numFmtId="44" fontId="11" fillId="0" borderId="18" xfId="0" applyNumberFormat="1" applyFont="1" applyFill="1" applyBorder="1" applyAlignment="1">
      <alignment horizontal="center" vertical="center"/>
    </xf>
    <xf numFmtId="49" fontId="11" fillId="0" borderId="18" xfId="0" applyNumberFormat="1" applyFont="1" applyFill="1" applyBorder="1" applyAlignment="1">
      <alignment horizontal="center" vertical="center"/>
    </xf>
    <xf numFmtId="164" fontId="4" fillId="0" borderId="18" xfId="2" applyFont="1" applyFill="1" applyBorder="1" applyAlignment="1">
      <alignment horizontal="center" vertical="center" wrapText="1"/>
    </xf>
    <xf numFmtId="0" fontId="6" fillId="0" borderId="18" xfId="0" applyFont="1" applyFill="1" applyBorder="1" applyAlignment="1">
      <alignment vertical="center"/>
    </xf>
    <xf numFmtId="0" fontId="11" fillId="0" borderId="24" xfId="0" applyFont="1" applyFill="1" applyBorder="1" applyAlignment="1">
      <alignment vertical="center"/>
    </xf>
    <xf numFmtId="0" fontId="4" fillId="0" borderId="24" xfId="0" applyFont="1" applyFill="1" applyBorder="1" applyAlignment="1">
      <alignment vertical="center"/>
    </xf>
    <xf numFmtId="49" fontId="11" fillId="0" borderId="24" xfId="0" applyNumberFormat="1" applyFont="1" applyFill="1" applyBorder="1" applyAlignment="1">
      <alignment vertical="center"/>
    </xf>
    <xf numFmtId="49" fontId="4" fillId="4" borderId="24" xfId="0" applyNumberFormat="1" applyFont="1" applyFill="1" applyBorder="1" applyAlignment="1">
      <alignment vertical="center" wrapText="1"/>
    </xf>
    <xf numFmtId="0" fontId="13" fillId="0" borderId="18" xfId="0" applyFont="1" applyFill="1" applyBorder="1" applyAlignment="1">
      <alignment horizontal="center" vertical="center"/>
    </xf>
    <xf numFmtId="49" fontId="4" fillId="4" borderId="18" xfId="0" applyNumberFormat="1" applyFont="1" applyFill="1" applyBorder="1" applyAlignment="1">
      <alignment horizontal="center" vertical="center" wrapText="1"/>
    </xf>
    <xf numFmtId="0" fontId="11" fillId="0" borderId="18" xfId="0" applyFont="1" applyFill="1" applyBorder="1" applyAlignment="1">
      <alignment horizontal="center" vertical="center"/>
    </xf>
    <xf numFmtId="0" fontId="4" fillId="0" borderId="18" xfId="0" applyFont="1" applyFill="1" applyBorder="1" applyAlignment="1">
      <alignment horizontal="center" vertical="center"/>
    </xf>
    <xf numFmtId="164" fontId="4" fillId="0" borderId="24" xfId="2" applyFont="1" applyFill="1" applyBorder="1" applyAlignment="1">
      <alignment vertical="center" wrapText="1"/>
    </xf>
    <xf numFmtId="164" fontId="11" fillId="0" borderId="24" xfId="2" applyFont="1" applyFill="1" applyBorder="1" applyAlignment="1" applyProtection="1">
      <alignment vertical="center"/>
    </xf>
    <xf numFmtId="164" fontId="11" fillId="0" borderId="24" xfId="0" applyNumberFormat="1" applyFont="1" applyFill="1" applyBorder="1" applyAlignment="1">
      <alignment vertical="center"/>
    </xf>
    <xf numFmtId="44" fontId="11" fillId="0" borderId="24" xfId="0" applyNumberFormat="1" applyFont="1" applyFill="1" applyBorder="1" applyAlignment="1">
      <alignment horizontal="center" vertical="center"/>
    </xf>
    <xf numFmtId="44" fontId="11" fillId="0" borderId="16" xfId="0" applyNumberFormat="1" applyFont="1" applyFill="1" applyBorder="1" applyAlignment="1">
      <alignment horizontal="center" vertical="center"/>
    </xf>
    <xf numFmtId="0" fontId="4" fillId="0" borderId="18" xfId="0" applyFont="1" applyFill="1" applyBorder="1" applyAlignment="1">
      <alignment horizontal="center" vertical="center"/>
    </xf>
    <xf numFmtId="0" fontId="11" fillId="0" borderId="18" xfId="0" applyFont="1" applyFill="1" applyBorder="1" applyAlignment="1">
      <alignment horizontal="center" vertical="center" wrapText="1"/>
    </xf>
    <xf numFmtId="164" fontId="4" fillId="0" borderId="18" xfId="2" applyFont="1" applyFill="1" applyBorder="1" applyAlignment="1">
      <alignment horizontal="center" vertical="center"/>
    </xf>
    <xf numFmtId="164" fontId="4" fillId="0" borderId="24" xfId="2" applyFont="1" applyFill="1" applyBorder="1" applyAlignment="1">
      <alignment horizontal="center" vertical="center"/>
    </xf>
    <xf numFmtId="164" fontId="4" fillId="0" borderId="16" xfId="2" applyFont="1" applyFill="1" applyBorder="1" applyAlignment="1">
      <alignment horizontal="center" vertical="center"/>
    </xf>
    <xf numFmtId="164" fontId="11" fillId="0" borderId="18" xfId="2" applyFont="1" applyFill="1" applyBorder="1" applyAlignment="1" applyProtection="1">
      <alignment horizontal="center" vertical="center"/>
    </xf>
    <xf numFmtId="44" fontId="11" fillId="0" borderId="18" xfId="0" applyNumberFormat="1" applyFont="1" applyFill="1" applyBorder="1" applyAlignment="1">
      <alignment horizontal="center" vertical="center"/>
    </xf>
    <xf numFmtId="164" fontId="4" fillId="0" borderId="24" xfId="2" applyFont="1" applyFill="1" applyBorder="1" applyAlignment="1">
      <alignment horizontal="center" vertical="center" wrapText="1"/>
    </xf>
    <xf numFmtId="164" fontId="4" fillId="0" borderId="16" xfId="2" applyFont="1" applyFill="1" applyBorder="1" applyAlignment="1">
      <alignment horizontal="center" vertical="center" wrapText="1"/>
    </xf>
    <xf numFmtId="0" fontId="11" fillId="0" borderId="24" xfId="0" applyFont="1" applyFill="1" applyBorder="1" applyAlignment="1">
      <alignment horizontal="center" vertical="center" wrapText="1"/>
    </xf>
    <xf numFmtId="0" fontId="11" fillId="0" borderId="16" xfId="0" applyFont="1" applyFill="1" applyBorder="1" applyAlignment="1">
      <alignment horizontal="center" vertical="center" wrapText="1"/>
    </xf>
    <xf numFmtId="0" fontId="11" fillId="0" borderId="18" xfId="0" applyFont="1" applyFill="1" applyBorder="1" applyAlignment="1">
      <alignment horizontal="center" vertical="center"/>
    </xf>
    <xf numFmtId="0" fontId="5" fillId="0" borderId="0" xfId="0" applyFont="1" applyFill="1" applyBorder="1" applyAlignment="1">
      <alignment horizontal="center" wrapText="1"/>
    </xf>
    <xf numFmtId="0" fontId="5" fillId="0" borderId="21" xfId="0" applyFont="1" applyFill="1" applyBorder="1" applyAlignment="1">
      <alignment horizontal="center" wrapText="1"/>
    </xf>
    <xf numFmtId="0" fontId="6" fillId="0" borderId="20" xfId="0" applyFont="1" applyBorder="1" applyAlignment="1">
      <alignment horizontal="center" vertical="center"/>
    </xf>
    <xf numFmtId="0" fontId="6" fillId="0" borderId="0" xfId="0" applyFont="1" applyBorder="1" applyAlignment="1">
      <alignment horizontal="center" vertical="center"/>
    </xf>
    <xf numFmtId="164" fontId="11" fillId="0" borderId="24" xfId="2" applyFont="1" applyFill="1" applyBorder="1" applyAlignment="1" applyProtection="1">
      <alignment horizontal="center" vertical="center"/>
    </xf>
    <xf numFmtId="164" fontId="11" fillId="0" borderId="16" xfId="2" applyFont="1" applyFill="1" applyBorder="1" applyAlignment="1" applyProtection="1">
      <alignment horizontal="center" vertical="center"/>
    </xf>
    <xf numFmtId="164" fontId="5" fillId="0" borderId="7" xfId="2" applyFont="1" applyFill="1" applyBorder="1" applyAlignment="1">
      <alignment horizontal="right" vertical="center"/>
    </xf>
    <xf numFmtId="164" fontId="4" fillId="0" borderId="18" xfId="2" applyFont="1" applyFill="1" applyBorder="1" applyAlignment="1">
      <alignment horizontal="center" vertical="center" wrapText="1"/>
    </xf>
    <xf numFmtId="164" fontId="11" fillId="0" borderId="24" xfId="2" applyFont="1" applyFill="1" applyBorder="1" applyAlignment="1">
      <alignment horizontal="center" vertical="center" wrapText="1"/>
    </xf>
    <xf numFmtId="164" fontId="11" fillId="0" borderId="16" xfId="2" applyFont="1" applyFill="1" applyBorder="1" applyAlignment="1">
      <alignment horizontal="center" vertical="center" wrapText="1"/>
    </xf>
    <xf numFmtId="164" fontId="11" fillId="0" borderId="18" xfId="0" applyNumberFormat="1" applyFont="1" applyFill="1" applyBorder="1" applyAlignment="1">
      <alignment horizontal="center" vertical="center"/>
    </xf>
    <xf numFmtId="164" fontId="6" fillId="0" borderId="25" xfId="2" applyFont="1" applyFill="1" applyBorder="1" applyAlignment="1" applyProtection="1">
      <alignment horizontal="center" vertical="center"/>
    </xf>
    <xf numFmtId="164" fontId="6" fillId="0" borderId="26" xfId="2" applyFont="1" applyFill="1" applyBorder="1" applyAlignment="1" applyProtection="1">
      <alignment horizontal="center" vertical="center"/>
    </xf>
    <xf numFmtId="0" fontId="7" fillId="3" borderId="2" xfId="0" applyFont="1" applyFill="1" applyBorder="1" applyAlignment="1">
      <alignment horizontal="center"/>
    </xf>
    <xf numFmtId="0" fontId="7" fillId="3" borderId="1" xfId="0" applyFont="1" applyFill="1" applyBorder="1" applyAlignment="1">
      <alignment horizontal="center"/>
    </xf>
    <xf numFmtId="0" fontId="7" fillId="3" borderId="15" xfId="0" applyFont="1" applyFill="1" applyBorder="1" applyAlignment="1">
      <alignment horizontal="center"/>
    </xf>
    <xf numFmtId="0" fontId="7" fillId="3" borderId="3" xfId="0" applyFont="1" applyFill="1" applyBorder="1" applyAlignment="1">
      <alignment horizontal="center"/>
    </xf>
    <xf numFmtId="0" fontId="6" fillId="0" borderId="25"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26" xfId="0" applyFont="1" applyFill="1" applyBorder="1" applyAlignment="1">
      <alignment horizontal="center" vertical="center"/>
    </xf>
    <xf numFmtId="49" fontId="4" fillId="4" borderId="18" xfId="0" applyNumberFormat="1" applyFont="1" applyFill="1" applyBorder="1" applyAlignment="1">
      <alignment horizontal="center" vertical="center" wrapText="1"/>
    </xf>
    <xf numFmtId="49" fontId="12" fillId="4" borderId="25" xfId="0" applyNumberFormat="1" applyFont="1" applyFill="1" applyBorder="1" applyAlignment="1">
      <alignment horizontal="center" vertical="center" wrapText="1"/>
    </xf>
    <xf numFmtId="49" fontId="12" fillId="4" borderId="15" xfId="0" applyNumberFormat="1" applyFont="1" applyFill="1" applyBorder="1" applyAlignment="1">
      <alignment horizontal="center" vertical="center" wrapText="1"/>
    </xf>
    <xf numFmtId="49" fontId="12" fillId="4" borderId="26" xfId="0" applyNumberFormat="1" applyFont="1" applyFill="1" applyBorder="1" applyAlignment="1">
      <alignment horizontal="center" vertical="center" wrapText="1"/>
    </xf>
  </cellXfs>
  <cellStyles count="17">
    <cellStyle name="Moeda" xfId="2" builtinId="4"/>
    <cellStyle name="Moeda 2" xfId="6"/>
    <cellStyle name="Moeda 3" xfId="7"/>
    <cellStyle name="Normal" xfId="0" builtinId="0"/>
    <cellStyle name="Normal 2" xfId="3"/>
    <cellStyle name="Normal 2 2" xfId="9"/>
    <cellStyle name="Normal 2 3" xfId="8"/>
    <cellStyle name="Normal 3" xfId="10"/>
    <cellStyle name="Normal 4" xfId="5"/>
    <cellStyle name="Separador de milhares 2" xfId="1"/>
    <cellStyle name="Separador de milhares 2 2" xfId="11"/>
    <cellStyle name="Separador de milhares 3" xfId="12"/>
    <cellStyle name="Separador de milhares 4" xfId="13"/>
    <cellStyle name="Separador de milhares 5" xfId="14"/>
    <cellStyle name="Separador de milhares 6" xfId="15"/>
    <cellStyle name="Separador de milhares 7" xfId="16"/>
    <cellStyle name="Vírgula 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47"/>
  <sheetViews>
    <sheetView showGridLines="0" tabSelected="1" view="pageBreakPreview" topLeftCell="A32" zoomScale="88" zoomScaleNormal="86" zoomScaleSheetLayoutView="88" workbookViewId="0">
      <selection activeCell="B59" sqref="B59"/>
    </sheetView>
  </sheetViews>
  <sheetFormatPr defaultRowHeight="12.75"/>
  <cols>
    <col min="1" max="1" width="5.42578125" style="73" customWidth="1"/>
    <col min="2" max="2" width="13" style="1" bestFit="1" customWidth="1"/>
    <col min="3" max="3" width="13" style="1" hidden="1" customWidth="1"/>
    <col min="4" max="4" width="107.140625" style="1" customWidth="1"/>
    <col min="5" max="5" width="6" style="1" customWidth="1"/>
    <col min="6" max="6" width="18.140625" style="23" customWidth="1"/>
    <col min="7" max="7" width="18.85546875" style="23" customWidth="1"/>
    <col min="8" max="8" width="18.42578125" style="23" customWidth="1"/>
    <col min="9" max="9" width="18.5703125" style="23" customWidth="1"/>
    <col min="10" max="10" width="17.85546875" style="23" customWidth="1"/>
    <col min="11" max="11" width="18.42578125" style="1" bestFit="1" customWidth="1"/>
    <col min="12" max="12" width="24" style="1" bestFit="1" customWidth="1"/>
    <col min="13" max="13" width="16.28515625" style="1" bestFit="1" customWidth="1"/>
    <col min="14" max="14" width="11.140625" style="1" bestFit="1" customWidth="1"/>
    <col min="15" max="16384" width="9.140625" style="1"/>
  </cols>
  <sheetData>
    <row r="1" spans="1:14" ht="14.25" customHeight="1">
      <c r="A1" s="107" t="s">
        <v>10</v>
      </c>
      <c r="B1" s="107"/>
      <c r="C1" s="107"/>
      <c r="D1" s="107"/>
      <c r="E1" s="107"/>
      <c r="F1" s="107"/>
      <c r="G1" s="107"/>
      <c r="H1" s="107"/>
      <c r="I1" s="107"/>
      <c r="J1" s="107"/>
      <c r="K1" s="107"/>
    </row>
    <row r="2" spans="1:14" ht="14.25" customHeight="1">
      <c r="A2" s="107"/>
      <c r="B2" s="107"/>
      <c r="C2" s="107"/>
      <c r="D2" s="107"/>
      <c r="E2" s="107"/>
      <c r="F2" s="107"/>
      <c r="G2" s="107"/>
      <c r="H2" s="107"/>
      <c r="I2" s="107"/>
      <c r="J2" s="107"/>
      <c r="K2" s="107"/>
      <c r="L2" s="22"/>
    </row>
    <row r="3" spans="1:14" ht="21.75" customHeight="1">
      <c r="A3" s="108"/>
      <c r="B3" s="108"/>
      <c r="C3" s="108"/>
      <c r="D3" s="108"/>
      <c r="E3" s="108"/>
      <c r="F3" s="108"/>
      <c r="G3" s="108"/>
      <c r="H3" s="108"/>
      <c r="I3" s="108"/>
      <c r="J3" s="108"/>
      <c r="K3" s="108"/>
    </row>
    <row r="4" spans="1:14" ht="3.75" customHeight="1"/>
    <row r="5" spans="1:14" ht="23.25" customHeight="1">
      <c r="A5" s="109" t="s">
        <v>49</v>
      </c>
      <c r="B5" s="110"/>
      <c r="C5" s="110"/>
      <c r="D5" s="110"/>
      <c r="E5" s="110"/>
      <c r="F5" s="110"/>
      <c r="G5" s="110"/>
      <c r="H5" s="110"/>
      <c r="I5" s="110"/>
      <c r="J5" s="110"/>
      <c r="K5" s="110"/>
    </row>
    <row r="6" spans="1:14" ht="28.5">
      <c r="A6" s="72" t="s">
        <v>26</v>
      </c>
      <c r="B6" s="54" t="s">
        <v>7</v>
      </c>
      <c r="C6" s="43" t="s">
        <v>20</v>
      </c>
      <c r="D6" s="58" t="s">
        <v>47</v>
      </c>
      <c r="E6" s="59" t="s">
        <v>11</v>
      </c>
      <c r="F6" s="71" t="s">
        <v>13</v>
      </c>
      <c r="G6" s="71" t="s">
        <v>13</v>
      </c>
      <c r="H6" s="71" t="s">
        <v>13</v>
      </c>
      <c r="I6" s="38" t="s">
        <v>13</v>
      </c>
      <c r="J6" s="38" t="s">
        <v>12</v>
      </c>
      <c r="K6" s="53" t="s">
        <v>14</v>
      </c>
      <c r="L6" s="36"/>
      <c r="M6" s="36"/>
    </row>
    <row r="7" spans="1:14" s="17" customFormat="1" ht="220.5" customHeight="1">
      <c r="A7" s="68">
        <v>1</v>
      </c>
      <c r="B7" s="54" t="s">
        <v>15</v>
      </c>
      <c r="C7" s="54" t="s">
        <v>21</v>
      </c>
      <c r="D7" s="60" t="s">
        <v>42</v>
      </c>
      <c r="E7" s="39">
        <v>8</v>
      </c>
      <c r="F7" s="77">
        <v>241230</v>
      </c>
      <c r="G7" s="34">
        <v>276490</v>
      </c>
      <c r="H7" s="34">
        <v>288040</v>
      </c>
      <c r="I7" s="34">
        <v>290000</v>
      </c>
      <c r="J7" s="61">
        <f>(F7+G7+H7+I7)/4</f>
        <v>273940</v>
      </c>
      <c r="K7" s="52">
        <f>E7*J7</f>
        <v>2191520</v>
      </c>
      <c r="L7" s="18"/>
      <c r="M7" s="19"/>
      <c r="N7" s="20"/>
    </row>
    <row r="8" spans="1:14" s="17" customFormat="1" ht="24.95" customHeight="1">
      <c r="A8" s="79" t="s">
        <v>26</v>
      </c>
      <c r="B8" s="76" t="s">
        <v>7</v>
      </c>
      <c r="C8" s="95" t="s">
        <v>21</v>
      </c>
      <c r="D8" s="62" t="s">
        <v>8</v>
      </c>
      <c r="E8" s="96">
        <v>2</v>
      </c>
      <c r="F8" s="97">
        <f>F7</f>
        <v>241230</v>
      </c>
      <c r="G8" s="97">
        <f t="shared" ref="G8:I8" si="0">G7</f>
        <v>276490</v>
      </c>
      <c r="H8" s="97">
        <f t="shared" si="0"/>
        <v>288040</v>
      </c>
      <c r="I8" s="97">
        <f t="shared" si="0"/>
        <v>290000</v>
      </c>
      <c r="J8" s="100">
        <f>(F8+G8+H8+I7)/4</f>
        <v>273940</v>
      </c>
      <c r="K8" s="101">
        <f>E8*J8</f>
        <v>547880</v>
      </c>
    </row>
    <row r="9" spans="1:14" s="17" customFormat="1" ht="225" customHeight="1">
      <c r="A9" s="82">
        <v>2</v>
      </c>
      <c r="B9" s="83" t="s">
        <v>15</v>
      </c>
      <c r="C9" s="95"/>
      <c r="D9" s="60" t="s">
        <v>42</v>
      </c>
      <c r="E9" s="96"/>
      <c r="F9" s="97"/>
      <c r="G9" s="97"/>
      <c r="H9" s="97"/>
      <c r="I9" s="97"/>
      <c r="J9" s="100"/>
      <c r="K9" s="106"/>
      <c r="L9" s="18"/>
      <c r="M9" s="19"/>
    </row>
    <row r="10" spans="1:14" s="17" customFormat="1" ht="50.25" customHeight="1">
      <c r="A10" s="68"/>
      <c r="B10" s="55"/>
      <c r="C10" s="55"/>
      <c r="D10" s="58" t="s">
        <v>48</v>
      </c>
      <c r="E10" s="59" t="s">
        <v>11</v>
      </c>
      <c r="F10" s="71" t="s">
        <v>13</v>
      </c>
      <c r="G10" s="71" t="s">
        <v>13</v>
      </c>
      <c r="H10" s="66" t="s">
        <v>13</v>
      </c>
      <c r="I10" s="66"/>
      <c r="J10" s="66" t="s">
        <v>12</v>
      </c>
      <c r="K10" s="57" t="s">
        <v>14</v>
      </c>
      <c r="L10" s="18"/>
      <c r="M10" s="19"/>
    </row>
    <row r="11" spans="1:14" s="17" customFormat="1" ht="189.75" customHeight="1">
      <c r="A11" s="68">
        <v>3</v>
      </c>
      <c r="B11" s="76" t="s">
        <v>15</v>
      </c>
      <c r="C11" s="55"/>
      <c r="D11" s="60" t="s">
        <v>43</v>
      </c>
      <c r="E11" s="63">
        <v>6</v>
      </c>
      <c r="F11" s="64">
        <v>179790</v>
      </c>
      <c r="G11" s="64">
        <v>194140</v>
      </c>
      <c r="H11" s="34">
        <v>195290</v>
      </c>
      <c r="I11" s="34"/>
      <c r="J11" s="61">
        <f>(F11+G11+H11+I11)/3</f>
        <v>189740</v>
      </c>
      <c r="K11" s="56">
        <f>E11*J11</f>
        <v>1138440</v>
      </c>
      <c r="L11" s="18"/>
      <c r="M11" s="19"/>
    </row>
    <row r="12" spans="1:14" s="17" customFormat="1" ht="24.75" customHeight="1">
      <c r="A12" s="79" t="s">
        <v>26</v>
      </c>
      <c r="B12" s="76" t="s">
        <v>7</v>
      </c>
      <c r="C12" s="55"/>
      <c r="D12" s="62" t="s">
        <v>8</v>
      </c>
      <c r="E12" s="104">
        <v>2</v>
      </c>
      <c r="F12" s="98">
        <v>179790</v>
      </c>
      <c r="G12" s="98">
        <v>194140</v>
      </c>
      <c r="H12" s="98">
        <v>195290</v>
      </c>
      <c r="I12" s="98"/>
      <c r="J12" s="111">
        <v>189740</v>
      </c>
      <c r="K12" s="93">
        <f>E12*J12</f>
        <v>379480</v>
      </c>
      <c r="L12" s="18"/>
      <c r="M12" s="19"/>
    </row>
    <row r="13" spans="1:14" s="17" customFormat="1" ht="186" customHeight="1">
      <c r="A13" s="68">
        <v>4</v>
      </c>
      <c r="B13" s="76" t="s">
        <v>15</v>
      </c>
      <c r="C13" s="55"/>
      <c r="D13" s="60" t="s">
        <v>43</v>
      </c>
      <c r="E13" s="105"/>
      <c r="F13" s="99"/>
      <c r="G13" s="99"/>
      <c r="H13" s="99"/>
      <c r="I13" s="99"/>
      <c r="J13" s="112"/>
      <c r="K13" s="94"/>
      <c r="L13" s="18"/>
      <c r="M13" s="19"/>
    </row>
    <row r="14" spans="1:14" s="17" customFormat="1" ht="45">
      <c r="A14" s="72" t="s">
        <v>26</v>
      </c>
      <c r="B14" s="54" t="s">
        <v>7</v>
      </c>
      <c r="C14" s="43" t="s">
        <v>20</v>
      </c>
      <c r="D14" s="65" t="s">
        <v>29</v>
      </c>
      <c r="E14" s="40" t="s">
        <v>11</v>
      </c>
      <c r="F14" s="71" t="s">
        <v>33</v>
      </c>
      <c r="G14" s="71" t="s">
        <v>13</v>
      </c>
      <c r="H14" s="71" t="s">
        <v>13</v>
      </c>
      <c r="I14" s="71" t="s">
        <v>13</v>
      </c>
      <c r="J14" s="38" t="s">
        <v>12</v>
      </c>
      <c r="K14" s="53" t="s">
        <v>14</v>
      </c>
      <c r="L14" s="18"/>
      <c r="M14" s="19"/>
    </row>
    <row r="15" spans="1:14" ht="153.75" customHeight="1">
      <c r="A15" s="68">
        <v>5</v>
      </c>
      <c r="B15" s="54" t="s">
        <v>15</v>
      </c>
      <c r="C15" s="54" t="s">
        <v>21</v>
      </c>
      <c r="D15" s="60" t="s">
        <v>30</v>
      </c>
      <c r="E15" s="39">
        <v>12</v>
      </c>
      <c r="F15" s="34">
        <v>84000</v>
      </c>
      <c r="G15" s="34">
        <v>85680</v>
      </c>
      <c r="H15" s="34">
        <v>85890</v>
      </c>
      <c r="I15" s="24">
        <v>105000</v>
      </c>
      <c r="J15" s="61">
        <f>(F15+G15+H15+I15)/4</f>
        <v>90142.5</v>
      </c>
      <c r="K15" s="78">
        <f>E15*J15</f>
        <v>1081710</v>
      </c>
      <c r="L15" s="16"/>
      <c r="M15" s="15"/>
      <c r="N15" s="21"/>
    </row>
    <row r="16" spans="1:14" s="17" customFormat="1" ht="18" customHeight="1">
      <c r="A16" s="79" t="s">
        <v>26</v>
      </c>
      <c r="B16" s="76" t="s">
        <v>7</v>
      </c>
      <c r="C16" s="95" t="s">
        <v>21</v>
      </c>
      <c r="D16" s="62" t="s">
        <v>8</v>
      </c>
      <c r="E16" s="96">
        <v>3</v>
      </c>
      <c r="F16" s="98">
        <v>84000</v>
      </c>
      <c r="G16" s="98">
        <v>85680</v>
      </c>
      <c r="H16" s="98">
        <v>85890</v>
      </c>
      <c r="I16" s="98">
        <v>105000</v>
      </c>
      <c r="J16" s="100">
        <f>J15</f>
        <v>90142.5</v>
      </c>
      <c r="K16" s="101">
        <f>E16*J16</f>
        <v>270427.5</v>
      </c>
    </row>
    <row r="17" spans="1:13" s="17" customFormat="1" ht="141.75" customHeight="1">
      <c r="A17" s="82">
        <v>6</v>
      </c>
      <c r="B17" s="83" t="s">
        <v>15</v>
      </c>
      <c r="C17" s="95"/>
      <c r="D17" s="60" t="s">
        <v>30</v>
      </c>
      <c r="E17" s="96"/>
      <c r="F17" s="99"/>
      <c r="G17" s="99"/>
      <c r="H17" s="99"/>
      <c r="I17" s="99"/>
      <c r="J17" s="100"/>
      <c r="K17" s="101"/>
      <c r="L17" s="16"/>
      <c r="M17" s="15"/>
    </row>
    <row r="18" spans="1:13" s="17" customFormat="1" ht="45">
      <c r="A18" s="72" t="s">
        <v>26</v>
      </c>
      <c r="B18" s="54" t="s">
        <v>7</v>
      </c>
      <c r="C18" s="43" t="s">
        <v>20</v>
      </c>
      <c r="D18" s="65" t="s">
        <v>22</v>
      </c>
      <c r="E18" s="40" t="s">
        <v>11</v>
      </c>
      <c r="F18" s="71" t="s">
        <v>13</v>
      </c>
      <c r="G18" s="71" t="s">
        <v>13</v>
      </c>
      <c r="H18" s="71" t="s">
        <v>35</v>
      </c>
      <c r="I18" s="71" t="s">
        <v>34</v>
      </c>
      <c r="J18" s="38" t="s">
        <v>12</v>
      </c>
      <c r="K18" s="53" t="s">
        <v>14</v>
      </c>
      <c r="L18" s="16"/>
      <c r="M18" s="15"/>
    </row>
    <row r="19" spans="1:13" s="17" customFormat="1" ht="145.5" customHeight="1">
      <c r="A19" s="72" t="s">
        <v>27</v>
      </c>
      <c r="B19" s="54" t="s">
        <v>16</v>
      </c>
      <c r="C19" s="54" t="s">
        <v>21</v>
      </c>
      <c r="D19" s="60" t="s">
        <v>36</v>
      </c>
      <c r="E19" s="39">
        <v>6</v>
      </c>
      <c r="F19" s="70">
        <v>95080</v>
      </c>
      <c r="G19" s="70">
        <v>95110</v>
      </c>
      <c r="H19" s="41">
        <v>108900</v>
      </c>
      <c r="I19" s="41">
        <v>117700</v>
      </c>
      <c r="J19" s="38">
        <f>(F19+G19+H19+I19)/4</f>
        <v>104197.5</v>
      </c>
      <c r="K19" s="52">
        <f>E19*J19</f>
        <v>625185</v>
      </c>
      <c r="L19" s="16"/>
      <c r="M19" s="15"/>
    </row>
    <row r="20" spans="1:13" s="17" customFormat="1" ht="15">
      <c r="A20" s="79" t="s">
        <v>26</v>
      </c>
      <c r="B20" s="76" t="s">
        <v>7</v>
      </c>
      <c r="C20" s="95" t="s">
        <v>21</v>
      </c>
      <c r="D20" s="62" t="s">
        <v>8</v>
      </c>
      <c r="E20" s="96">
        <v>2</v>
      </c>
      <c r="F20" s="102">
        <v>95080</v>
      </c>
      <c r="G20" s="102">
        <v>95110</v>
      </c>
      <c r="H20" s="102">
        <v>108900</v>
      </c>
      <c r="I20" s="102">
        <v>117700</v>
      </c>
      <c r="J20" s="115">
        <f t="shared" ref="J20" si="1">(F20+G20+H20+I20)/4</f>
        <v>104197.5</v>
      </c>
      <c r="K20" s="101">
        <f>J20*E20</f>
        <v>208395</v>
      </c>
      <c r="L20" s="16"/>
      <c r="M20" s="15"/>
    </row>
    <row r="21" spans="1:13" s="17" customFormat="1" ht="142.5" customHeight="1">
      <c r="A21" s="84" t="s">
        <v>28</v>
      </c>
      <c r="B21" s="83" t="s">
        <v>16</v>
      </c>
      <c r="C21" s="95"/>
      <c r="D21" s="60" t="s">
        <v>36</v>
      </c>
      <c r="E21" s="96"/>
      <c r="F21" s="103"/>
      <c r="G21" s="103"/>
      <c r="H21" s="103"/>
      <c r="I21" s="103"/>
      <c r="J21" s="116"/>
      <c r="K21" s="106"/>
      <c r="L21" s="16"/>
      <c r="M21" s="15"/>
    </row>
    <row r="22" spans="1:13" s="17" customFormat="1" ht="44.25" customHeight="1">
      <c r="A22" s="72" t="s">
        <v>26</v>
      </c>
      <c r="B22" s="54" t="s">
        <v>7</v>
      </c>
      <c r="C22" s="43" t="s">
        <v>20</v>
      </c>
      <c r="D22" s="65" t="s">
        <v>17</v>
      </c>
      <c r="E22" s="40" t="s">
        <v>11</v>
      </c>
      <c r="F22" s="71" t="s">
        <v>13</v>
      </c>
      <c r="G22" s="38" t="s">
        <v>13</v>
      </c>
      <c r="H22" s="71" t="s">
        <v>39</v>
      </c>
      <c r="I22" s="71" t="s">
        <v>40</v>
      </c>
      <c r="J22" s="38" t="s">
        <v>12</v>
      </c>
      <c r="K22" s="53" t="s">
        <v>14</v>
      </c>
      <c r="L22" s="16"/>
      <c r="M22" s="15"/>
    </row>
    <row r="23" spans="1:13" ht="168.75" customHeight="1">
      <c r="A23" s="68">
        <v>9</v>
      </c>
      <c r="B23" s="54" t="s">
        <v>16</v>
      </c>
      <c r="C23" s="54" t="s">
        <v>21</v>
      </c>
      <c r="D23" s="49" t="s">
        <v>44</v>
      </c>
      <c r="E23" s="53">
        <v>3</v>
      </c>
      <c r="F23" s="24">
        <v>145590</v>
      </c>
      <c r="G23" s="33">
        <v>145720</v>
      </c>
      <c r="H23" s="33">
        <v>170000</v>
      </c>
      <c r="I23" s="33">
        <v>195000</v>
      </c>
      <c r="J23" s="61">
        <f>(F23+G23+H23+I23)/4</f>
        <v>164077.5</v>
      </c>
      <c r="K23" s="52">
        <f>E23*J23</f>
        <v>492232.5</v>
      </c>
      <c r="L23" s="16"/>
      <c r="M23" s="15"/>
    </row>
    <row r="24" spans="1:13" s="17" customFormat="1" ht="15">
      <c r="A24" s="79" t="s">
        <v>26</v>
      </c>
      <c r="B24" s="76" t="s">
        <v>7</v>
      </c>
      <c r="C24" s="54"/>
      <c r="D24" s="62" t="s">
        <v>8</v>
      </c>
      <c r="E24" s="96">
        <v>1</v>
      </c>
      <c r="F24" s="98">
        <v>145590</v>
      </c>
      <c r="G24" s="98">
        <v>145720</v>
      </c>
      <c r="H24" s="98">
        <v>170000</v>
      </c>
      <c r="I24" s="98">
        <v>195000</v>
      </c>
      <c r="J24" s="100">
        <f>(F24+G24+H24+I23)/4</f>
        <v>164077.5</v>
      </c>
      <c r="K24" s="101">
        <f>E24*J24</f>
        <v>164077.5</v>
      </c>
    </row>
    <row r="25" spans="1:13" s="17" customFormat="1" ht="157.5" customHeight="1">
      <c r="A25" s="82">
        <v>10</v>
      </c>
      <c r="B25" s="83" t="s">
        <v>16</v>
      </c>
      <c r="C25" s="54" t="s">
        <v>21</v>
      </c>
      <c r="D25" s="49" t="s">
        <v>44</v>
      </c>
      <c r="E25" s="96"/>
      <c r="F25" s="99"/>
      <c r="G25" s="99"/>
      <c r="H25" s="99"/>
      <c r="I25" s="99"/>
      <c r="J25" s="100"/>
      <c r="K25" s="101"/>
      <c r="L25" s="16"/>
      <c r="M25" s="15"/>
    </row>
    <row r="26" spans="1:13" s="17" customFormat="1" ht="34.5" customHeight="1">
      <c r="A26" s="72" t="s">
        <v>26</v>
      </c>
      <c r="B26" s="54" t="s">
        <v>7</v>
      </c>
      <c r="C26" s="43" t="s">
        <v>20</v>
      </c>
      <c r="D26" s="67" t="s">
        <v>25</v>
      </c>
      <c r="E26" s="40" t="s">
        <v>11</v>
      </c>
      <c r="F26" s="71" t="s">
        <v>41</v>
      </c>
      <c r="G26" s="38" t="s">
        <v>13</v>
      </c>
      <c r="H26" s="38" t="s">
        <v>13</v>
      </c>
      <c r="I26" s="71" t="s">
        <v>13</v>
      </c>
      <c r="J26" s="38" t="s">
        <v>12</v>
      </c>
      <c r="K26" s="53" t="s">
        <v>14</v>
      </c>
      <c r="L26" s="16"/>
      <c r="M26" s="15"/>
    </row>
    <row r="27" spans="1:13" s="17" customFormat="1" ht="109.5" customHeight="1">
      <c r="A27" s="68">
        <v>11</v>
      </c>
      <c r="B27" s="86" t="s">
        <v>50</v>
      </c>
      <c r="C27" s="44" t="s">
        <v>21</v>
      </c>
      <c r="D27" s="49" t="s">
        <v>45</v>
      </c>
      <c r="E27" s="39">
        <v>6</v>
      </c>
      <c r="F27" s="33">
        <v>109000</v>
      </c>
      <c r="G27" s="33">
        <v>110330</v>
      </c>
      <c r="H27" s="33">
        <v>117790</v>
      </c>
      <c r="I27" s="33">
        <v>148000</v>
      </c>
      <c r="J27" s="61">
        <f>(F27+G27+H27+I27)/4</f>
        <v>121280</v>
      </c>
      <c r="K27" s="52">
        <f>E27*J27</f>
        <v>727680</v>
      </c>
      <c r="L27" s="16"/>
      <c r="M27" s="15"/>
    </row>
    <row r="28" spans="1:13" s="17" customFormat="1" ht="21" customHeight="1">
      <c r="A28" s="79" t="s">
        <v>26</v>
      </c>
      <c r="B28" s="76" t="s">
        <v>7</v>
      </c>
      <c r="C28" s="95" t="s">
        <v>21</v>
      </c>
      <c r="D28" s="62" t="s">
        <v>8</v>
      </c>
      <c r="E28" s="96">
        <v>2</v>
      </c>
      <c r="F28" s="97">
        <v>109000</v>
      </c>
      <c r="G28" s="97">
        <v>110330</v>
      </c>
      <c r="H28" s="97">
        <v>117790</v>
      </c>
      <c r="I28" s="97">
        <v>148000</v>
      </c>
      <c r="J28" s="100">
        <f>J27</f>
        <v>121280</v>
      </c>
      <c r="K28" s="101">
        <f>E28*J28</f>
        <v>242560</v>
      </c>
      <c r="L28" s="16"/>
      <c r="M28" s="15"/>
    </row>
    <row r="29" spans="1:13" s="17" customFormat="1" ht="103.5" customHeight="1">
      <c r="A29" s="82">
        <v>12</v>
      </c>
      <c r="B29" s="86" t="s">
        <v>50</v>
      </c>
      <c r="C29" s="95"/>
      <c r="D29" s="49" t="s">
        <v>45</v>
      </c>
      <c r="E29" s="96"/>
      <c r="F29" s="97"/>
      <c r="G29" s="97"/>
      <c r="H29" s="97"/>
      <c r="I29" s="97"/>
      <c r="J29" s="100"/>
      <c r="K29" s="106"/>
      <c r="L29" s="16"/>
      <c r="M29" s="15"/>
    </row>
    <row r="30" spans="1:13" s="17" customFormat="1" ht="45">
      <c r="A30" s="72" t="s">
        <v>26</v>
      </c>
      <c r="B30" s="54" t="s">
        <v>7</v>
      </c>
      <c r="C30" s="43" t="s">
        <v>20</v>
      </c>
      <c r="D30" s="67" t="s">
        <v>19</v>
      </c>
      <c r="E30" s="40" t="s">
        <v>11</v>
      </c>
      <c r="F30" s="71" t="s">
        <v>13</v>
      </c>
      <c r="G30" s="71" t="s">
        <v>13</v>
      </c>
      <c r="H30" s="71" t="s">
        <v>37</v>
      </c>
      <c r="I30" s="71" t="s">
        <v>38</v>
      </c>
      <c r="J30" s="38" t="s">
        <v>12</v>
      </c>
      <c r="K30" s="53" t="s">
        <v>14</v>
      </c>
      <c r="L30" s="16"/>
      <c r="M30" s="15"/>
    </row>
    <row r="31" spans="1:13" s="17" customFormat="1" ht="130.5" customHeight="1">
      <c r="A31" s="72" t="s">
        <v>23</v>
      </c>
      <c r="B31" s="45" t="s">
        <v>18</v>
      </c>
      <c r="C31" s="45" t="s">
        <v>21</v>
      </c>
      <c r="D31" s="50" t="s">
        <v>46</v>
      </c>
      <c r="E31" s="53">
        <v>8</v>
      </c>
      <c r="F31" s="80">
        <v>91990</v>
      </c>
      <c r="G31" s="41">
        <v>92990</v>
      </c>
      <c r="H31" s="41">
        <v>104600</v>
      </c>
      <c r="I31" s="41">
        <v>104800</v>
      </c>
      <c r="J31" s="42">
        <f>(F31+G31+H31+I31)/4</f>
        <v>98595</v>
      </c>
      <c r="K31" s="51">
        <f>E31*J31</f>
        <v>788760</v>
      </c>
      <c r="L31" s="16"/>
      <c r="M31" s="15"/>
    </row>
    <row r="32" spans="1:13" s="17" customFormat="1" ht="15">
      <c r="A32" s="79" t="s">
        <v>26</v>
      </c>
      <c r="B32" s="76" t="s">
        <v>7</v>
      </c>
      <c r="C32" s="127" t="s">
        <v>21</v>
      </c>
      <c r="D32" s="62" t="s">
        <v>8</v>
      </c>
      <c r="E32" s="106">
        <v>2</v>
      </c>
      <c r="F32" s="114">
        <v>91990</v>
      </c>
      <c r="G32" s="114">
        <v>92990</v>
      </c>
      <c r="H32" s="114">
        <v>104600</v>
      </c>
      <c r="I32" s="114">
        <v>104800</v>
      </c>
      <c r="J32" s="100">
        <f>SUM(F32:I33)/4</f>
        <v>98595</v>
      </c>
      <c r="K32" s="117">
        <f>E32*J32</f>
        <v>197190</v>
      </c>
      <c r="L32" s="16"/>
      <c r="M32" s="15"/>
    </row>
    <row r="33" spans="1:13" s="17" customFormat="1" ht="131.25" customHeight="1">
      <c r="A33" s="84" t="s">
        <v>24</v>
      </c>
      <c r="B33" s="85" t="s">
        <v>18</v>
      </c>
      <c r="C33" s="127"/>
      <c r="D33" s="50" t="s">
        <v>46</v>
      </c>
      <c r="E33" s="106"/>
      <c r="F33" s="114"/>
      <c r="G33" s="114"/>
      <c r="H33" s="114"/>
      <c r="I33" s="114"/>
      <c r="J33" s="100"/>
      <c r="K33" s="106"/>
      <c r="L33" s="16"/>
      <c r="M33" s="15"/>
    </row>
    <row r="34" spans="1:13" s="17" customFormat="1" ht="24" customHeight="1">
      <c r="A34" s="72" t="s">
        <v>26</v>
      </c>
      <c r="B34" s="69"/>
      <c r="C34" s="43"/>
      <c r="D34" s="67"/>
      <c r="E34" s="40"/>
      <c r="F34" s="71"/>
      <c r="G34" s="71"/>
      <c r="H34" s="71"/>
      <c r="I34" s="71"/>
      <c r="J34" s="71"/>
      <c r="K34" s="68"/>
      <c r="L34" s="16"/>
      <c r="M34" s="15"/>
    </row>
    <row r="35" spans="1:13" s="17" customFormat="1" ht="63" hidden="1" customHeight="1">
      <c r="A35" s="72" t="s">
        <v>31</v>
      </c>
      <c r="B35" s="128" t="s">
        <v>51</v>
      </c>
      <c r="C35" s="129"/>
      <c r="D35" s="129"/>
      <c r="E35" s="129"/>
      <c r="F35" s="129"/>
      <c r="G35" s="129"/>
      <c r="H35" s="129"/>
      <c r="I35" s="129"/>
      <c r="J35" s="129"/>
      <c r="K35" s="130"/>
      <c r="L35" s="16"/>
      <c r="M35" s="15"/>
    </row>
    <row r="36" spans="1:13" s="17" customFormat="1" ht="18.75" customHeight="1">
      <c r="A36" s="79" t="s">
        <v>26</v>
      </c>
      <c r="B36" s="89"/>
      <c r="C36" s="87"/>
      <c r="D36" s="62"/>
      <c r="E36" s="88"/>
      <c r="F36" s="90"/>
      <c r="G36" s="90"/>
      <c r="H36" s="90"/>
      <c r="I36" s="90"/>
      <c r="J36" s="91"/>
      <c r="K36" s="92"/>
      <c r="L36" s="16"/>
      <c r="M36" s="15"/>
    </row>
    <row r="37" spans="1:13" s="17" customFormat="1" ht="55.5" hidden="1" customHeight="1">
      <c r="A37" s="72" t="s">
        <v>32</v>
      </c>
      <c r="B37" s="128" t="s">
        <v>51</v>
      </c>
      <c r="C37" s="129"/>
      <c r="D37" s="129"/>
      <c r="E37" s="129"/>
      <c r="F37" s="129"/>
      <c r="G37" s="129"/>
      <c r="H37" s="129"/>
      <c r="I37" s="129"/>
      <c r="J37" s="129"/>
      <c r="K37" s="130"/>
      <c r="L37" s="16"/>
      <c r="M37" s="15"/>
    </row>
    <row r="38" spans="1:13" ht="18">
      <c r="A38" s="124" t="s">
        <v>9</v>
      </c>
      <c r="B38" s="125"/>
      <c r="C38" s="125"/>
      <c r="D38" s="126"/>
      <c r="E38" s="81">
        <f>E7+E8+E11+E12+E15+E16+E19+E20+E23+E24+E27+E28+E31+E32+E35+E37</f>
        <v>63</v>
      </c>
      <c r="F38" s="124"/>
      <c r="G38" s="125"/>
      <c r="H38" s="125"/>
      <c r="I38" s="126"/>
      <c r="J38" s="118">
        <f>K7+K8+K11+K12+K15+K16+K19+K20+K23+K24+K27+K28+K31+K32+K35+K36</f>
        <v>9055537.5</v>
      </c>
      <c r="K38" s="119"/>
    </row>
    <row r="39" spans="1:13" hidden="1"/>
    <row r="40" spans="1:13" ht="23.25" hidden="1">
      <c r="A40" s="120" t="s">
        <v>0</v>
      </c>
      <c r="B40" s="121"/>
      <c r="C40" s="122"/>
      <c r="D40" s="121"/>
      <c r="E40" s="122"/>
      <c r="F40" s="121"/>
      <c r="G40" s="121"/>
      <c r="H40" s="121"/>
      <c r="I40" s="122"/>
      <c r="J40" s="123"/>
    </row>
    <row r="41" spans="1:13" ht="60" hidden="1" customHeight="1">
      <c r="A41" s="6">
        <v>8</v>
      </c>
      <c r="B41" s="7" t="s">
        <v>4</v>
      </c>
      <c r="C41" s="7"/>
      <c r="D41" s="10" t="s">
        <v>6</v>
      </c>
      <c r="E41" s="35"/>
      <c r="F41" s="25" t="s">
        <v>3</v>
      </c>
      <c r="G41" s="26">
        <v>12</v>
      </c>
      <c r="H41" s="27">
        <v>176185.87</v>
      </c>
      <c r="I41" s="46"/>
      <c r="J41" s="9">
        <f>ROUND(H41*G41,2)</f>
        <v>2114230.44</v>
      </c>
    </row>
    <row r="42" spans="1:13" ht="54.75" hidden="1" customHeight="1">
      <c r="A42" s="8">
        <v>9</v>
      </c>
      <c r="B42" s="11" t="s">
        <v>2</v>
      </c>
      <c r="C42" s="11"/>
      <c r="D42" s="12" t="s">
        <v>5</v>
      </c>
      <c r="E42" s="12"/>
      <c r="F42" s="28" t="s">
        <v>3</v>
      </c>
      <c r="G42" s="29">
        <v>12</v>
      </c>
      <c r="H42" s="30">
        <v>19500</v>
      </c>
      <c r="I42" s="47"/>
      <c r="J42" s="13">
        <f>ROUND(H42*G42,2)</f>
        <v>234000</v>
      </c>
    </row>
    <row r="43" spans="1:13" ht="24.75" hidden="1" customHeight="1" thickBot="1">
      <c r="A43" s="74"/>
      <c r="B43" s="4"/>
      <c r="C43" s="4"/>
      <c r="D43" s="5"/>
      <c r="E43" s="5"/>
      <c r="F43" s="113"/>
      <c r="G43" s="113"/>
      <c r="H43" s="37"/>
      <c r="I43" s="48"/>
      <c r="J43" s="31">
        <f>SUM(J41:J42)</f>
        <v>2348230.44</v>
      </c>
    </row>
    <row r="44" spans="1:13" hidden="1"/>
    <row r="45" spans="1:13" hidden="1"/>
    <row r="46" spans="1:13" ht="17.25" hidden="1" thickTop="1" thickBot="1">
      <c r="A46" s="75"/>
      <c r="B46" s="2"/>
      <c r="C46" s="2"/>
      <c r="D46" s="3" t="s">
        <v>1</v>
      </c>
      <c r="E46" s="3"/>
      <c r="F46" s="32"/>
      <c r="G46" s="32"/>
      <c r="H46" s="32"/>
      <c r="I46" s="32"/>
      <c r="J46" s="14">
        <f>J43+J38</f>
        <v>11403767.939999999</v>
      </c>
    </row>
    <row r="47" spans="1:13" hidden="1"/>
  </sheetData>
  <mergeCells count="63">
    <mergeCell ref="J38:K38"/>
    <mergeCell ref="A40:J40"/>
    <mergeCell ref="F32:F33"/>
    <mergeCell ref="G32:G33"/>
    <mergeCell ref="H32:H33"/>
    <mergeCell ref="J32:J33"/>
    <mergeCell ref="A38:D38"/>
    <mergeCell ref="F38:I38"/>
    <mergeCell ref="C32:C33"/>
    <mergeCell ref="B35:K35"/>
    <mergeCell ref="B37:K37"/>
    <mergeCell ref="E24:E25"/>
    <mergeCell ref="F24:F25"/>
    <mergeCell ref="G24:G25"/>
    <mergeCell ref="J20:J21"/>
    <mergeCell ref="K32:K33"/>
    <mergeCell ref="E32:E33"/>
    <mergeCell ref="K20:K21"/>
    <mergeCell ref="H24:H25"/>
    <mergeCell ref="J24:J25"/>
    <mergeCell ref="K24:K25"/>
    <mergeCell ref="H20:H21"/>
    <mergeCell ref="I20:I21"/>
    <mergeCell ref="I24:I25"/>
    <mergeCell ref="F43:G43"/>
    <mergeCell ref="I32:I33"/>
    <mergeCell ref="I16:I17"/>
    <mergeCell ref="G20:G21"/>
    <mergeCell ref="I28:I29"/>
    <mergeCell ref="G28:G29"/>
    <mergeCell ref="H28:H29"/>
    <mergeCell ref="A1:K3"/>
    <mergeCell ref="A5:K5"/>
    <mergeCell ref="C8:C9"/>
    <mergeCell ref="C20:C21"/>
    <mergeCell ref="C16:C17"/>
    <mergeCell ref="J8:J9"/>
    <mergeCell ref="K8:K9"/>
    <mergeCell ref="E16:E17"/>
    <mergeCell ref="F16:F17"/>
    <mergeCell ref="G16:G17"/>
    <mergeCell ref="E8:E9"/>
    <mergeCell ref="J12:J13"/>
    <mergeCell ref="F8:F9"/>
    <mergeCell ref="G8:G9"/>
    <mergeCell ref="H8:H9"/>
    <mergeCell ref="I8:I9"/>
    <mergeCell ref="K12:K13"/>
    <mergeCell ref="C28:C29"/>
    <mergeCell ref="E28:E29"/>
    <mergeCell ref="F28:F29"/>
    <mergeCell ref="H16:H17"/>
    <mergeCell ref="J16:J17"/>
    <mergeCell ref="K16:K17"/>
    <mergeCell ref="E20:E21"/>
    <mergeCell ref="F20:F21"/>
    <mergeCell ref="F12:F13"/>
    <mergeCell ref="E12:E13"/>
    <mergeCell ref="G12:G13"/>
    <mergeCell ref="H12:H13"/>
    <mergeCell ref="I12:I13"/>
    <mergeCell ref="J28:J29"/>
    <mergeCell ref="K28:K29"/>
  </mergeCells>
  <printOptions horizontalCentered="1"/>
  <pageMargins left="0.23622047244094491" right="0.23622047244094491" top="0.74803149606299213" bottom="0.74803149606299213" header="0.31496062992125984" footer="0.31496062992125984"/>
  <pageSetup paperSize="9" scale="60" fitToHeight="0" orientation="landscape" r:id="rId1"/>
  <rowBreaks count="1" manualBreakCount="1">
    <brk id="38" max="16383" man="1"/>
  </rowBreaks>
  <legacyDrawing r:id="rId2"/>
  <oleObjects>
    <oleObject progId="Figura do Microsoft Photo Editor 3.0" shapeId="20481" r:id="rId3"/>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Planilha Orçamentária</vt:lpstr>
      <vt:lpstr>'Planilha Orçamentária'!Area_de_impressao</vt:lpstr>
      <vt:lpstr>'Planilha Orçamentária'!Titulos_de_impressao</vt:lpstr>
    </vt:vector>
  </TitlesOfParts>
  <Company>CODEVASF</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CODEVASF 2ªSR</dc:creator>
  <cp:lastModifiedBy>Joao Carlos de Souza Machado</cp:lastModifiedBy>
  <cp:lastPrinted>2021-07-30T18:49:50Z</cp:lastPrinted>
  <dcterms:created xsi:type="dcterms:W3CDTF">2008-09-30T13:15:08Z</dcterms:created>
  <dcterms:modified xsi:type="dcterms:W3CDTF">2021-10-29T17:57:49Z</dcterms:modified>
</cp:coreProperties>
</file>