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DeTrabalho"/>
  <bookViews>
    <workbookView xWindow="-120" yWindow="-120" windowWidth="29040" windowHeight="13740" tabRatio="837" firstSheet="13" activeTab="20"/>
  </bookViews>
  <sheets>
    <sheet name="RESUMO MODULO MINIMO" sheetId="10" r:id="rId1"/>
    <sheet name="CRONOGRAMA MINIMO" sheetId="33" r:id="rId2"/>
    <sheet name="PLANILHA RESUMO " sheetId="44" r:id="rId3"/>
    <sheet name="PLANILHA LOTE 01" sheetId="55" r:id="rId4"/>
    <sheet name="PLANILHA LOTE 02" sheetId="56" r:id="rId5"/>
    <sheet name="PLANILHA LOTE 03" sheetId="57" r:id="rId6"/>
    <sheet name="CRONOGRAMA LOTE 01" sheetId="39" r:id="rId7"/>
    <sheet name="CRONOGRAMA LOTE 02" sheetId="42" r:id="rId8"/>
    <sheet name="CRONOGRAMA LOTE 03" sheetId="43" r:id="rId9"/>
    <sheet name="MEMÓRIA DE CÁLCULO" sheetId="31" r:id="rId10"/>
    <sheet name="SERVIÇOS PRELI" sheetId="4" r:id="rId11"/>
    <sheet name="CPU CODEVASF" sheetId="5" r:id="rId12"/>
    <sheet name="CPU_SICRO" sheetId="29" r:id="rId13"/>
    <sheet name="BDI" sheetId="22" r:id="rId14"/>
    <sheet name="BDI DIFERENCIADO" sheetId="54" r:id="rId15"/>
    <sheet name="ENC. SOCIAIS" sheetId="8" r:id="rId16"/>
    <sheet name="Mob e Desmob - LOTE 01" sheetId="6" r:id="rId17"/>
    <sheet name="Mob e Desmob - LOTE 02" sheetId="45" r:id="rId18"/>
    <sheet name="Mob e Desmob - LOTE 03" sheetId="46" r:id="rId19"/>
    <sheet name="Ensaios" sheetId="34" r:id="rId20"/>
    <sheet name="M. C. MAT. ASFÁLTICO" sheetId="52" r:id="rId21"/>
    <sheet name="CPU-16 Comp. Projeto Executivo" sheetId="58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0">#REF!</definedName>
    <definedName name="\00">#REF!</definedName>
    <definedName name="\A" localSheetId="13">[1]SERVIÇO!#REF!</definedName>
    <definedName name="\A" localSheetId="14">[1]SERVIÇO!#REF!</definedName>
    <definedName name="\A" localSheetId="21">[1]SERVIÇO!#REF!</definedName>
    <definedName name="\A" localSheetId="6">[1]SERVIÇO!#REF!</definedName>
    <definedName name="\A" localSheetId="7">[1]SERVIÇO!#REF!</definedName>
    <definedName name="\A" localSheetId="8">[1]SERVIÇO!#REF!</definedName>
    <definedName name="\A" localSheetId="19">[1]SERVIÇO!#REF!</definedName>
    <definedName name="\A" localSheetId="17">[1]SERVIÇO!#REF!</definedName>
    <definedName name="\A" localSheetId="18">[1]SERVIÇO!#REF!</definedName>
    <definedName name="\A" localSheetId="3">[1]SERVIÇO!#REF!</definedName>
    <definedName name="\A" localSheetId="4">[1]SERVIÇO!#REF!</definedName>
    <definedName name="\A" localSheetId="5">[1]SERVIÇO!#REF!</definedName>
    <definedName name="\A">[1]SERVIÇO!#REF!</definedName>
    <definedName name="\B" localSheetId="13">[1]SERVIÇO!#REF!</definedName>
    <definedName name="\B" localSheetId="14">[1]SERVIÇO!#REF!</definedName>
    <definedName name="\B" localSheetId="21">[1]SERVIÇO!#REF!</definedName>
    <definedName name="\B" localSheetId="6">[1]SERVIÇO!#REF!</definedName>
    <definedName name="\B" localSheetId="7">[1]SERVIÇO!#REF!</definedName>
    <definedName name="\B" localSheetId="8">[1]SERVIÇO!#REF!</definedName>
    <definedName name="\B" localSheetId="19">[1]SERVIÇO!#REF!</definedName>
    <definedName name="\B" localSheetId="17">[1]SERVIÇO!#REF!</definedName>
    <definedName name="\B" localSheetId="18">[1]SERVIÇO!#REF!</definedName>
    <definedName name="\B" localSheetId="3">[1]SERVIÇO!#REF!</definedName>
    <definedName name="\B" localSheetId="4">[1]SERVIÇO!#REF!</definedName>
    <definedName name="\B" localSheetId="5">[1]SERVIÇO!#REF!</definedName>
    <definedName name="\B">[1]SERVIÇO!#REF!</definedName>
    <definedName name="\C" localSheetId="13">[1]SERVIÇO!#REF!</definedName>
    <definedName name="\C" localSheetId="14">[1]SERVIÇO!#REF!</definedName>
    <definedName name="\C" localSheetId="21">[1]SERVIÇO!#REF!</definedName>
    <definedName name="\C" localSheetId="6">[1]SERVIÇO!#REF!</definedName>
    <definedName name="\C" localSheetId="7">[1]SERVIÇO!#REF!</definedName>
    <definedName name="\C" localSheetId="8">[1]SERVIÇO!#REF!</definedName>
    <definedName name="\C" localSheetId="17">[1]SERVIÇO!#REF!</definedName>
    <definedName name="\C" localSheetId="18">[1]SERVIÇO!#REF!</definedName>
    <definedName name="\C" localSheetId="3">[1]SERVIÇO!#REF!</definedName>
    <definedName name="\C" localSheetId="4">[1]SERVIÇO!#REF!</definedName>
    <definedName name="\C" localSheetId="5">[1]SERVIÇO!#REF!</definedName>
    <definedName name="\C">[1]SERVIÇO!#REF!</definedName>
    <definedName name="\I" localSheetId="13">[1]SERVIÇO!#REF!</definedName>
    <definedName name="\I" localSheetId="14">[1]SERVIÇO!#REF!</definedName>
    <definedName name="\I" localSheetId="21">[1]SERVIÇO!#REF!</definedName>
    <definedName name="\I" localSheetId="6">[1]SERVIÇO!#REF!</definedName>
    <definedName name="\I" localSheetId="7">[1]SERVIÇO!#REF!</definedName>
    <definedName name="\I" localSheetId="8">[1]SERVIÇO!#REF!</definedName>
    <definedName name="\I" localSheetId="17">[1]SERVIÇO!#REF!</definedName>
    <definedName name="\I" localSheetId="18">[1]SERVIÇO!#REF!</definedName>
    <definedName name="\I" localSheetId="3">[1]SERVIÇO!#REF!</definedName>
    <definedName name="\I" localSheetId="4">[1]SERVIÇO!#REF!</definedName>
    <definedName name="\I" localSheetId="5">[1]SERVIÇO!#REF!</definedName>
    <definedName name="\I">[1]SERVIÇO!#REF!</definedName>
    <definedName name="\J" localSheetId="13">[1]SERVIÇO!#REF!</definedName>
    <definedName name="\J" localSheetId="14">[1]SERVIÇO!#REF!</definedName>
    <definedName name="\J" localSheetId="21">[1]SERVIÇO!#REF!</definedName>
    <definedName name="\J" localSheetId="6">[1]SERVIÇO!#REF!</definedName>
    <definedName name="\J" localSheetId="7">[1]SERVIÇO!#REF!</definedName>
    <definedName name="\J" localSheetId="8">[1]SERVIÇO!#REF!</definedName>
    <definedName name="\J" localSheetId="17">[1]SERVIÇO!#REF!</definedName>
    <definedName name="\J" localSheetId="18">[1]SERVIÇO!#REF!</definedName>
    <definedName name="\J" localSheetId="3">[1]SERVIÇO!#REF!</definedName>
    <definedName name="\J" localSheetId="4">[1]SERVIÇO!#REF!</definedName>
    <definedName name="\J" localSheetId="5">[1]SERVIÇO!#REF!</definedName>
    <definedName name="\J">[1]SERVIÇO!#REF!</definedName>
    <definedName name="\O" localSheetId="14">[1]SERVIÇO!#REF!</definedName>
    <definedName name="\O" localSheetId="21">[1]SERVIÇO!#REF!</definedName>
    <definedName name="\O" localSheetId="6">[1]SERVIÇO!#REF!</definedName>
    <definedName name="\O" localSheetId="7">[1]SERVIÇO!#REF!</definedName>
    <definedName name="\O" localSheetId="8">[1]SERVIÇO!#REF!</definedName>
    <definedName name="\O" localSheetId="17">[1]SERVIÇO!#REF!</definedName>
    <definedName name="\O" localSheetId="18">[1]SERVIÇO!#REF!</definedName>
    <definedName name="\O" localSheetId="3">[1]SERVIÇO!#REF!</definedName>
    <definedName name="\O" localSheetId="4">[1]SERVIÇO!#REF!</definedName>
    <definedName name="\O" localSheetId="5">[1]SERVIÇO!#REF!</definedName>
    <definedName name="\O">[1]SERVIÇO!#REF!</definedName>
    <definedName name="\P" localSheetId="14">[1]SERVIÇO!#REF!</definedName>
    <definedName name="\P" localSheetId="21">[1]SERVIÇO!#REF!</definedName>
    <definedName name="\P" localSheetId="6">[1]SERVIÇO!#REF!</definedName>
    <definedName name="\P" localSheetId="7">[1]SERVIÇO!#REF!</definedName>
    <definedName name="\P" localSheetId="8">[1]SERVIÇO!#REF!</definedName>
    <definedName name="\P" localSheetId="17">[1]SERVIÇO!#REF!</definedName>
    <definedName name="\P" localSheetId="18">[1]SERVIÇO!#REF!</definedName>
    <definedName name="\P" localSheetId="3">[1]SERVIÇO!#REF!</definedName>
    <definedName name="\P" localSheetId="4">[1]SERVIÇO!#REF!</definedName>
    <definedName name="\P" localSheetId="5">[1]SERVIÇO!#REF!</definedName>
    <definedName name="\P">[1]SERVIÇO!#REF!</definedName>
    <definedName name="_________________PL1">#REF!</definedName>
    <definedName name="________________PL1">#REF!</definedName>
    <definedName name="________________xlnm.Print_Area_1">#REF!</definedName>
    <definedName name="_______________OUT98" hidden="1">{#N/A,#N/A,TRUE,"Serviços"}</definedName>
    <definedName name="_______________PL1">#REF!</definedName>
    <definedName name="_______________xlnm.Print_Area_1">#REF!</definedName>
    <definedName name="______________OUT98" hidden="1">{#N/A,#N/A,TRUE,"Serviços"}</definedName>
    <definedName name="______________PL1">#REF!</definedName>
    <definedName name="______________r">#REF!</definedName>
    <definedName name="______________xlnm.Print_Area_1">#REF!</definedName>
    <definedName name="_____________BDI1">#N/A</definedName>
    <definedName name="_____________OUT98" hidden="1">{#N/A,#N/A,TRUE,"Serviços"}</definedName>
    <definedName name="_____________PL1">#REF!</definedName>
    <definedName name="_____________r">#REF!</definedName>
    <definedName name="_____________xlnm.Print_Area_1">#REF!</definedName>
    <definedName name="____________OUT98" hidden="1">{#N/A,#N/A,TRUE,"Serviços"}</definedName>
    <definedName name="____________PL1">#REF!</definedName>
    <definedName name="____________r">#REF!</definedName>
    <definedName name="____________RET1">#REF!</definedName>
    <definedName name="____________xlnm.Print_Area_1">#REF!</definedName>
    <definedName name="___________BDI1">#N/A</definedName>
    <definedName name="___________cab1">#REF!</definedName>
    <definedName name="___________ind100">#REF!</definedName>
    <definedName name="___________JAZ1">#REF!</definedName>
    <definedName name="___________JAZ11">#REF!</definedName>
    <definedName name="___________JAZ2">#REF!</definedName>
    <definedName name="___________JAZ22">#REF!</definedName>
    <definedName name="___________JAZ3">#REF!</definedName>
    <definedName name="___________JAZ33">#REF!</definedName>
    <definedName name="___________OUT98" hidden="1">{#N/A,#N/A,TRUE,"Serviços"}</definedName>
    <definedName name="___________PL1">#REF!</definedName>
    <definedName name="___________r">#REF!</definedName>
    <definedName name="___________RET1">#REF!</definedName>
    <definedName name="___________xlnm.Print_Area_1">#REF!</definedName>
    <definedName name="__________cab1">#REF!</definedName>
    <definedName name="__________dre2">#REF!</definedName>
    <definedName name="__________ind100">#REF!</definedName>
    <definedName name="__________JAZ1">#REF!</definedName>
    <definedName name="__________JAZ11">#REF!</definedName>
    <definedName name="__________JAZ2">#REF!</definedName>
    <definedName name="__________JAZ22">#REF!</definedName>
    <definedName name="__________JAZ3">#REF!</definedName>
    <definedName name="__________JAZ33">#REF!</definedName>
    <definedName name="__________mem2">#REF!</definedName>
    <definedName name="__________oac2">#REF!</definedName>
    <definedName name="__________oae2">#REF!</definedName>
    <definedName name="__________oco2">#REF!</definedName>
    <definedName name="__________OUT98" hidden="1">{#N/A,#N/A,TRUE,"Serviços"}</definedName>
    <definedName name="__________pav2">#REF!</definedName>
    <definedName name="__________PL1">#REF!</definedName>
    <definedName name="__________r">#REF!</definedName>
    <definedName name="__________RET1">#REF!</definedName>
    <definedName name="__________ter2">#REF!</definedName>
    <definedName name="__________xlnm.Print_Area_1">#REF!</definedName>
    <definedName name="_________BDI1">#N/A</definedName>
    <definedName name="_________cab1">#REF!</definedName>
    <definedName name="_________cab2">#REF!</definedName>
    <definedName name="_________dmt1000">#REF!</definedName>
    <definedName name="_________dmt1200">#REF!</definedName>
    <definedName name="_________dmt200">#REF!</definedName>
    <definedName name="_________dmt400">#REF!</definedName>
    <definedName name="_________dmt50">#REF!</definedName>
    <definedName name="_________dmt600">#REF!</definedName>
    <definedName name="_________dmt800">#REF!</definedName>
    <definedName name="_________dre2">#REF!</definedName>
    <definedName name="_________ind100">#REF!</definedName>
    <definedName name="_________JAZ1">#REF!</definedName>
    <definedName name="_________JAZ11">#REF!</definedName>
    <definedName name="_________JAZ2">#REF!</definedName>
    <definedName name="_________JAZ22">#REF!</definedName>
    <definedName name="_________JAZ3">#REF!</definedName>
    <definedName name="_________JAZ33">#REF!</definedName>
    <definedName name="_________oac2">#REF!</definedName>
    <definedName name="_________oae2">#REF!</definedName>
    <definedName name="_________oco2">#REF!</definedName>
    <definedName name="_________OUT98" hidden="1">{#N/A,#N/A,TRUE,"Serviços"}</definedName>
    <definedName name="_________pav2">#REF!</definedName>
    <definedName name="_________PL1">#REF!</definedName>
    <definedName name="_________r">#REF!</definedName>
    <definedName name="_________RET1">#REF!</definedName>
    <definedName name="_________ter2">#REF!</definedName>
    <definedName name="_________tsd4">#REF!</definedName>
    <definedName name="_________xlnm.Print_Area_1">#REF!</definedName>
    <definedName name="________cab1">#REF!</definedName>
    <definedName name="________cab2">#REF!</definedName>
    <definedName name="________dmt1000">#REF!</definedName>
    <definedName name="________dmt1200">#REF!</definedName>
    <definedName name="________dmt200">#REF!</definedName>
    <definedName name="________dmt400">#REF!</definedName>
    <definedName name="________dmt50">#REF!</definedName>
    <definedName name="________dmt600">#REF!</definedName>
    <definedName name="________dmt800">#REF!</definedName>
    <definedName name="________dre2">#REF!</definedName>
    <definedName name="________emp2">#REF!</definedName>
    <definedName name="________ind100">#REF!</definedName>
    <definedName name="________JAZ1">#REF!</definedName>
    <definedName name="________JAZ11">#REF!</definedName>
    <definedName name="________JAZ2">#REF!</definedName>
    <definedName name="________JAZ22">#REF!</definedName>
    <definedName name="________JAZ3">#REF!</definedName>
    <definedName name="________JAZ33">#REF!</definedName>
    <definedName name="________oae2">#REF!</definedName>
    <definedName name="________oco2">#REF!</definedName>
    <definedName name="________OUT98" hidden="1">{#N/A,#N/A,TRUE,"Serviços"}</definedName>
    <definedName name="________pav2">#REF!</definedName>
    <definedName name="________PL1">#REF!</definedName>
    <definedName name="________r">#REF!</definedName>
    <definedName name="________ter2">#REF!</definedName>
    <definedName name="________tsd4">#REF!</definedName>
    <definedName name="________xlnm.Print_Area_1">#REF!</definedName>
    <definedName name="_______BDI1">#N/A</definedName>
    <definedName name="_______cab1">#REF!</definedName>
    <definedName name="_______cab2">#REF!</definedName>
    <definedName name="_______dmt1000">#REF!</definedName>
    <definedName name="_______dmt1200">#REF!</definedName>
    <definedName name="_______dmt200">#REF!</definedName>
    <definedName name="_______dmt400">#REF!</definedName>
    <definedName name="_______dmt50">#REF!</definedName>
    <definedName name="_______dmt600">#REF!</definedName>
    <definedName name="_______dmt800">#REF!</definedName>
    <definedName name="_______dre2">#REF!</definedName>
    <definedName name="_______ind100">#REF!</definedName>
    <definedName name="_______JAZ1">#REF!</definedName>
    <definedName name="_______JAZ11">#REF!</definedName>
    <definedName name="_______JAZ2">#REF!</definedName>
    <definedName name="_______JAZ22">#REF!</definedName>
    <definedName name="_______JAZ3">#REF!</definedName>
    <definedName name="_______JAZ33">#REF!</definedName>
    <definedName name="_______KM406407">#REF!</definedName>
    <definedName name="_______oac2">#REF!</definedName>
    <definedName name="_______oae2">#REF!</definedName>
    <definedName name="_______oco2">#REF!</definedName>
    <definedName name="_______OUT98" hidden="1">{#N/A,#N/A,TRUE,"Serviços"}</definedName>
    <definedName name="_______pav2">#REF!</definedName>
    <definedName name="_______PL1">#REF!</definedName>
    <definedName name="_______r">#REF!</definedName>
    <definedName name="_______RET1">#REF!</definedName>
    <definedName name="_______ter2">#REF!</definedName>
    <definedName name="_______xlnm.Print_Area_1">#REF!</definedName>
    <definedName name="______BDI1">#N/A</definedName>
    <definedName name="______cab1">#REF!</definedName>
    <definedName name="______cab2">#REF!</definedName>
    <definedName name="______dmt1000">#REF!</definedName>
    <definedName name="______dmt1200">#REF!</definedName>
    <definedName name="______dmt2">#REF!</definedName>
    <definedName name="______dmt200">#REF!</definedName>
    <definedName name="______dmt400">#REF!</definedName>
    <definedName name="______dmt50">#REF!</definedName>
    <definedName name="______dmt600">#REF!</definedName>
    <definedName name="______dmt800">#REF!</definedName>
    <definedName name="______dre2">#REF!</definedName>
    <definedName name="______ind100">#REF!</definedName>
    <definedName name="______JAZ1">#REF!</definedName>
    <definedName name="______JAZ11">#REF!</definedName>
    <definedName name="______JAZ2">#REF!</definedName>
    <definedName name="______JAZ22">#REF!</definedName>
    <definedName name="______JAZ3">#REF!</definedName>
    <definedName name="______JAZ33">#REF!</definedName>
    <definedName name="______KM406407">#REF!</definedName>
    <definedName name="______oac2">#REF!</definedName>
    <definedName name="______oae2">#REF!</definedName>
    <definedName name="______oco2">#REF!</definedName>
    <definedName name="______OUT98" hidden="1">{#N/A,#N/A,TRUE,"Serviços"}</definedName>
    <definedName name="______pav2">#REF!</definedName>
    <definedName name="______PL1">#REF!</definedName>
    <definedName name="______r">#REF!</definedName>
    <definedName name="______RET1">#REF!</definedName>
    <definedName name="______ter2">#REF!</definedName>
    <definedName name="______tsd4">#REF!</definedName>
    <definedName name="______xlnm.Print_Area_1">#REF!</definedName>
    <definedName name="_____BDI1">#N/A</definedName>
    <definedName name="_____cab1">#REF!</definedName>
    <definedName name="_____cab2">#REF!</definedName>
    <definedName name="_____dmt1000">#REF!</definedName>
    <definedName name="_____dmt1200">#REF!</definedName>
    <definedName name="_____dmt2">#REF!</definedName>
    <definedName name="_____dmt200">#REF!</definedName>
    <definedName name="_____dmt400">#REF!</definedName>
    <definedName name="_____dmt50">#REF!</definedName>
    <definedName name="_____dmt600">#REF!</definedName>
    <definedName name="_____dmt800">#REF!</definedName>
    <definedName name="_____dre2">#REF!</definedName>
    <definedName name="_____ind100">#REF!</definedName>
    <definedName name="_____JAZ1">#REF!</definedName>
    <definedName name="_____JAZ11">#REF!</definedName>
    <definedName name="_____JAZ2">#REF!</definedName>
    <definedName name="_____JAZ22">#REF!</definedName>
    <definedName name="_____JAZ3">#REF!</definedName>
    <definedName name="_____JAZ33">#REF!</definedName>
    <definedName name="_____KM406407">#REF!</definedName>
    <definedName name="_____oac2">#REF!</definedName>
    <definedName name="_____oae2">#REF!</definedName>
    <definedName name="_____oco2">#REF!</definedName>
    <definedName name="_____OUT98" hidden="1">{#N/A,#N/A,TRUE,"Serviços"}</definedName>
    <definedName name="_____pav2">#REF!</definedName>
    <definedName name="_____PL1">#REF!</definedName>
    <definedName name="_____r">#REF!</definedName>
    <definedName name="_____RET1">#REF!</definedName>
    <definedName name="_____ter2">#REF!</definedName>
    <definedName name="_____tsd4">#REF!</definedName>
    <definedName name="_____xlnm.Print_Area_1">#REF!</definedName>
    <definedName name="____cab1">#REF!</definedName>
    <definedName name="____cab2">#REF!</definedName>
    <definedName name="____dmt1000">#REF!</definedName>
    <definedName name="____dmt1200">#REF!</definedName>
    <definedName name="____dmt2">#REF!</definedName>
    <definedName name="____dmt200">#REF!</definedName>
    <definedName name="____dmt400">#REF!</definedName>
    <definedName name="____dmt50">#REF!</definedName>
    <definedName name="____dmt600">#REF!</definedName>
    <definedName name="____dmt800">#REF!</definedName>
    <definedName name="____dre2">#REF!</definedName>
    <definedName name="____ind100">#REF!</definedName>
    <definedName name="____JAZ1">#REF!</definedName>
    <definedName name="____JAZ11">#REF!</definedName>
    <definedName name="____JAZ2">#REF!</definedName>
    <definedName name="____JAZ22">#REF!</definedName>
    <definedName name="____JAZ3">#REF!</definedName>
    <definedName name="____JAZ33">#REF!</definedName>
    <definedName name="____KM406407">#REF!</definedName>
    <definedName name="____mem2">#REF!</definedName>
    <definedName name="____oac2">#REF!</definedName>
    <definedName name="____oae2">#REF!</definedName>
    <definedName name="____oco2">#REF!</definedName>
    <definedName name="____OUT98" hidden="1">{#N/A,#N/A,TRUE,"Serviços"}</definedName>
    <definedName name="____PAG1">"$#REF!.$C$16"</definedName>
    <definedName name="____PAG10">"$#REF!.$C$26"</definedName>
    <definedName name="____PAG11">"$#REF!.$C$27"</definedName>
    <definedName name="____PAG12">"$#REF!.$C$28"</definedName>
    <definedName name="____PAG13">"$#REF!.$C$21"</definedName>
    <definedName name="____PAG2">"$#REF!.$C$17"</definedName>
    <definedName name="____PAG3">"$#REF!.$C$18"</definedName>
    <definedName name="____PAG4">"$#REF!.$C$19"</definedName>
    <definedName name="____PAG5">"$#REF!.$C$20"</definedName>
    <definedName name="____PAG6">"$#REF!.$C$22"</definedName>
    <definedName name="____PAG7">"$#REF!.$C$23"</definedName>
    <definedName name="____PAG8">"$#REF!.$C$24"</definedName>
    <definedName name="____PAG9">"$#REF!.$C$25"</definedName>
    <definedName name="____pav2">#REF!</definedName>
    <definedName name="____PL1">#REF!</definedName>
    <definedName name="____r">#REF!</definedName>
    <definedName name="____RET1">#REF!</definedName>
    <definedName name="____TB10">"'file:///D:/Meus documentos/ANASTÁCIO/SERCEL/BR262990800.xls'#$TLMB.$#REF!$#REF!"</definedName>
    <definedName name="____tb97">"$#REF!.$E$71"</definedName>
    <definedName name="____tbw97">"$#REF!.$E$73"</definedName>
    <definedName name="____TCB4">"$#REF!.$I$26"</definedName>
    <definedName name="____TCC4">"$#REF!.$I$18"</definedName>
    <definedName name="____TEB4">"$#REF!.$I$16"</definedName>
    <definedName name="____ter2">#REF!</definedName>
    <definedName name="____tsd4">#REF!</definedName>
    <definedName name="____xlnm.Print_Area_1">#REF!</definedName>
    <definedName name="___BD8">"$#REF!.$P$4"</definedName>
    <definedName name="___C">"$#REF!.$#REF!$#REF!:$#REF!$#REF!"</definedName>
    <definedName name="___cab1">#REF!</definedName>
    <definedName name="___cab2">#REF!</definedName>
    <definedName name="___dmt1000">#REF!</definedName>
    <definedName name="___dmt1200">#REF!</definedName>
    <definedName name="___dmt2">#REF!</definedName>
    <definedName name="___dmt200">#REF!</definedName>
    <definedName name="___dmt400">#REF!</definedName>
    <definedName name="___dmt50">#REF!</definedName>
    <definedName name="___dmt600">#REF!</definedName>
    <definedName name="___dmt800">#REF!</definedName>
    <definedName name="___dre2">#REF!</definedName>
    <definedName name="___ind100">#REF!</definedName>
    <definedName name="___ind2">#REF!</definedName>
    <definedName name="___JAZ1">#REF!</definedName>
    <definedName name="___JAZ11">#REF!</definedName>
    <definedName name="___JAZ2">#REF!</definedName>
    <definedName name="___JAZ22">#REF!</definedName>
    <definedName name="___JAZ3">#REF!</definedName>
    <definedName name="___JAZ33">#REF!</definedName>
    <definedName name="___KM406407">#REF!</definedName>
    <definedName name="___km736">#REF!</definedName>
    <definedName name="___oac2">#REF!</definedName>
    <definedName name="___oae2">#REF!</definedName>
    <definedName name="___oco2">#REF!</definedName>
    <definedName name="___OUT98" hidden="1">{#N/A,#N/A,TRUE,"Serviços"}</definedName>
    <definedName name="___PAG1">#REF!</definedName>
    <definedName name="___PAG10">#REF!</definedName>
    <definedName name="___PAG11">#REF!</definedName>
    <definedName name="___PAG12">#REF!</definedName>
    <definedName name="___PAG13">#REF!</definedName>
    <definedName name="___PAG2">#REF!</definedName>
    <definedName name="___PAG3">#REF!</definedName>
    <definedName name="___PAG4">#REF!</definedName>
    <definedName name="___PAG5">#REF!</definedName>
    <definedName name="___PAG6">#REF!</definedName>
    <definedName name="___PAG7">#REF!</definedName>
    <definedName name="___PAG8">#REF!</definedName>
    <definedName name="___PAG9">#REF!</definedName>
    <definedName name="___pav2">#REF!</definedName>
    <definedName name="___PL1">#REF!</definedName>
    <definedName name="___r">#REF!</definedName>
    <definedName name="___RET1">#REF!</definedName>
    <definedName name="___tab1">#REF!</definedName>
    <definedName name="___tb97">#REF!</definedName>
    <definedName name="___tbw97">#REF!</definedName>
    <definedName name="___TCB4">#REF!</definedName>
    <definedName name="___TCC4">#REF!</definedName>
    <definedName name="___TEB4">#REF!</definedName>
    <definedName name="___ter2">#REF!</definedName>
    <definedName name="___tsd4">#REF!</definedName>
    <definedName name="___xlnm.Print_Area_1">#REF!</definedName>
    <definedName name="__1Excel_BuiltIn_Print_Titles_9_1">#REF!</definedName>
    <definedName name="__ABR95">#REF!</definedName>
    <definedName name="__ABR96">#REF!</definedName>
    <definedName name="__ABR97">#REF!</definedName>
    <definedName name="__ABR98">#REF!</definedName>
    <definedName name="__ABR99">#REF!</definedName>
    <definedName name="__AGO95">#REF!</definedName>
    <definedName name="__AGO96">#REF!</definedName>
    <definedName name="__AGO97">#REF!</definedName>
    <definedName name="__AGO98">#REF!</definedName>
    <definedName name="__AGO99">#REF!</definedName>
    <definedName name="__BD8">"$#REF!.$P$4"</definedName>
    <definedName name="__C">#REF!</definedName>
    <definedName name="__cab1">#REF!</definedName>
    <definedName name="__cab2">#REF!</definedName>
    <definedName name="__DEZ94">#REF!</definedName>
    <definedName name="__DEZ95">#REF!</definedName>
    <definedName name="__DEZ96">#REF!</definedName>
    <definedName name="__DEZ97">#REF!</definedName>
    <definedName name="__DEZ98">#REF!</definedName>
    <definedName name="__DEZ99">#REF!</definedName>
    <definedName name="__dmt1000">#REF!</definedName>
    <definedName name="__dmt1200">#REF!</definedName>
    <definedName name="__dmt2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FEV95">#REF!</definedName>
    <definedName name="__FEV96">#REF!</definedName>
    <definedName name="__FEV97">#REF!</definedName>
    <definedName name="__FEV98">#REF!</definedName>
    <definedName name="__FEV99">#REF!</definedName>
    <definedName name="__ind100">#REF!</definedName>
    <definedName name="__ind2">#REF!</definedName>
    <definedName name="__JAN95">#REF!</definedName>
    <definedName name="__JAN96">#REF!</definedName>
    <definedName name="__JAN97">#REF!</definedName>
    <definedName name="__JAN98">#REF!</definedName>
    <definedName name="__JAN99">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JUL95">#REF!</definedName>
    <definedName name="__JUL96">#REF!</definedName>
    <definedName name="__JUL97">#REF!</definedName>
    <definedName name="__JUL98">#REF!</definedName>
    <definedName name="__JUL99">#REF!</definedName>
    <definedName name="__JUN95">#REF!</definedName>
    <definedName name="__JUN96">#REF!</definedName>
    <definedName name="__JUN97">#REF!</definedName>
    <definedName name="__JUN98">#REF!</definedName>
    <definedName name="__JUN99">#REF!</definedName>
    <definedName name="__KM406407">#REF!</definedName>
    <definedName name="__lkh2">#REF!</definedName>
    <definedName name="__MAI95">#REF!</definedName>
    <definedName name="__MAI96">#REF!</definedName>
    <definedName name="__MAI97">#REF!</definedName>
    <definedName name="__MAI98">#REF!</definedName>
    <definedName name="__MAI99">#REF!</definedName>
    <definedName name="__MAR95">#REF!</definedName>
    <definedName name="__MAR96">#REF!</definedName>
    <definedName name="__MAR97">#REF!</definedName>
    <definedName name="__MAR98">#REF!</definedName>
    <definedName name="__MAR99">#REF!</definedName>
    <definedName name="__mem2">#REF!</definedName>
    <definedName name="__NOV94">#REF!</definedName>
    <definedName name="__NOV95">#REF!</definedName>
    <definedName name="__NOV96">#REF!</definedName>
    <definedName name="__NOV97">#REF!</definedName>
    <definedName name="__NOV98">#REF!</definedName>
    <definedName name="__NOV99">#REF!</definedName>
    <definedName name="__oac2">#REF!</definedName>
    <definedName name="__oae2">#REF!</definedName>
    <definedName name="__oco2">#REF!</definedName>
    <definedName name="__OUT94">#REF!</definedName>
    <definedName name="__OUT95">#REF!</definedName>
    <definedName name="__OUT96">#REF!</definedName>
    <definedName name="__OUT97">#REF!</definedName>
    <definedName name="__OUT98" hidden="1">{#N/A,#N/A,TRUE,"Serviços"}</definedName>
    <definedName name="__OUT99">#REF!</definedName>
    <definedName name="__PA01" hidden="1">{"'teste'!$B$2:$R$49"}</definedName>
    <definedName name="__PAG1">#REF!</definedName>
    <definedName name="__PAG10">#REF!</definedName>
    <definedName name="__PAG11">#REF!</definedName>
    <definedName name="__PAG12">#REF!</definedName>
    <definedName name="__PAG13">#REF!</definedName>
    <definedName name="__PAG2">#REF!</definedName>
    <definedName name="__PAG3">#REF!</definedName>
    <definedName name="__PAG4">#REF!</definedName>
    <definedName name="__PAG5">#REF!</definedName>
    <definedName name="__PAG6">#REF!</definedName>
    <definedName name="__PAG7">#REF!</definedName>
    <definedName name="__PAG8">#REF!</definedName>
    <definedName name="__PAG9">#REF!</definedName>
    <definedName name="__pav2">#REF!</definedName>
    <definedName name="__PL1">#REF!</definedName>
    <definedName name="__r">#REF!</definedName>
    <definedName name="__RET1">#REF!</definedName>
    <definedName name="__SE2">#REF!</definedName>
    <definedName name="__SET94">#REF!</definedName>
    <definedName name="__SET95">#REF!</definedName>
    <definedName name="__SET96">#REF!</definedName>
    <definedName name="__SET97">#REF!</definedName>
    <definedName name="__SET98">#REF!</definedName>
    <definedName name="__SET99">#REF!</definedName>
    <definedName name="__STC04">#REF!</definedName>
    <definedName name="__tb97">#REF!</definedName>
    <definedName name="__tbw97">#REF!</definedName>
    <definedName name="__TCB4">#REF!</definedName>
    <definedName name="__TCC4">#REF!</definedName>
    <definedName name="__TEB4">#REF!</definedName>
    <definedName name="__ter2">#REF!</definedName>
    <definedName name="__TOT1">#REF!</definedName>
    <definedName name="__TOT2">#REF!</definedName>
    <definedName name="__TOT3">#REF!</definedName>
    <definedName name="__TOT4">#REF!</definedName>
    <definedName name="__TOT5">#REF!</definedName>
    <definedName name="__TOT6">#REF!</definedName>
    <definedName name="__TOT7">#REF!</definedName>
    <definedName name="__tsd4">#REF!</definedName>
    <definedName name="__VV9">#REF!</definedName>
    <definedName name="__xlnm.Print_Area_1">#REF!</definedName>
    <definedName name="__xlnm.Print_Area_2">#REF!</definedName>
    <definedName name="_0">#REF!</definedName>
    <definedName name="_01_09_96" localSheetId="14">#REF!</definedName>
    <definedName name="_01_09_96" localSheetId="21">#REF!</definedName>
    <definedName name="_01_09_96" localSheetId="6">#REF!</definedName>
    <definedName name="_01_09_96" localSheetId="7">#REF!</definedName>
    <definedName name="_01_09_96" localSheetId="8">#REF!</definedName>
    <definedName name="_01_09_96" localSheetId="19">#REF!</definedName>
    <definedName name="_01_09_96" localSheetId="17">#REF!</definedName>
    <definedName name="_01_09_96" localSheetId="18">#REF!</definedName>
    <definedName name="_01_09_96" localSheetId="3">#REF!</definedName>
    <definedName name="_01_09_96" localSheetId="4">#REF!</definedName>
    <definedName name="_01_09_96" localSheetId="5">#REF!</definedName>
    <definedName name="_01_09_96">#REF!</definedName>
    <definedName name="_08.302.01">#REF!</definedName>
    <definedName name="_1_I_1">#REF!</definedName>
    <definedName name="_15Excel_BuiltIn_Print_Titles_2_1">#REF!</definedName>
    <definedName name="_1830201">#N/A</definedName>
    <definedName name="_1Excel_BuiltIn_Print_Area_1_1">#REF!</definedName>
    <definedName name="_1Excel_BuiltIn_Print_Area_2_1">"$Quad_Quant_.$#REF!$#REF!:$#REF!$#REF!"</definedName>
    <definedName name="_1Excel_BuiltIn_Print_Titles_9_1">#REF!</definedName>
    <definedName name="_1VB3">#REF!</definedName>
    <definedName name="_2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_2Excel_BuiltIn_Print_Titles_9_1">#REF!</definedName>
    <definedName name="_3Excel_BuiltIn_Print_Area_11_1_1">"$#REF!.$A$1:$AL$33"</definedName>
    <definedName name="_ABR95">#REF!</definedName>
    <definedName name="_ABR96">#REF!</definedName>
    <definedName name="_ABR97">#REF!</definedName>
    <definedName name="_ABR98">#REF!</definedName>
    <definedName name="_ABR99">#REF!</definedName>
    <definedName name="_ACR10" localSheetId="14">[1]SERVIÇO!#REF!</definedName>
    <definedName name="_ACR10" localSheetId="21">[1]SERVIÇO!#REF!</definedName>
    <definedName name="_ACR10" localSheetId="6">[1]SERVIÇO!#REF!</definedName>
    <definedName name="_ACR10" localSheetId="7">[1]SERVIÇO!#REF!</definedName>
    <definedName name="_ACR10" localSheetId="8">[1]SERVIÇO!#REF!</definedName>
    <definedName name="_ACR10" localSheetId="17">[1]SERVIÇO!#REF!</definedName>
    <definedName name="_ACR10" localSheetId="18">[1]SERVIÇO!#REF!</definedName>
    <definedName name="_ACR10" localSheetId="3">[1]SERVIÇO!#REF!</definedName>
    <definedName name="_ACR10" localSheetId="4">[1]SERVIÇO!#REF!</definedName>
    <definedName name="_ACR10" localSheetId="5">[1]SERVIÇO!#REF!</definedName>
    <definedName name="_ACR10">[1]SERVIÇO!#REF!</definedName>
    <definedName name="_ACR15" localSheetId="14">[1]SERVIÇO!#REF!</definedName>
    <definedName name="_ACR15" localSheetId="21">[1]SERVIÇO!#REF!</definedName>
    <definedName name="_ACR15" localSheetId="6">[1]SERVIÇO!#REF!</definedName>
    <definedName name="_ACR15" localSheetId="7">[1]SERVIÇO!#REF!</definedName>
    <definedName name="_ACR15" localSheetId="8">[1]SERVIÇO!#REF!</definedName>
    <definedName name="_ACR15" localSheetId="17">[1]SERVIÇO!#REF!</definedName>
    <definedName name="_ACR15" localSheetId="18">[1]SERVIÇO!#REF!</definedName>
    <definedName name="_ACR15" localSheetId="3">[1]SERVIÇO!#REF!</definedName>
    <definedName name="_ACR15" localSheetId="4">[1]SERVIÇO!#REF!</definedName>
    <definedName name="_ACR15" localSheetId="5">[1]SERVIÇO!#REF!</definedName>
    <definedName name="_ACR15">[1]SERVIÇO!#REF!</definedName>
    <definedName name="_acr20" localSheetId="14">[1]SERVIÇO!#REF!</definedName>
    <definedName name="_acr20" localSheetId="21">[1]SERVIÇO!#REF!</definedName>
    <definedName name="_acr20" localSheetId="6">[1]SERVIÇO!#REF!</definedName>
    <definedName name="_acr20" localSheetId="7">[1]SERVIÇO!#REF!</definedName>
    <definedName name="_acr20" localSheetId="8">[1]SERVIÇO!#REF!</definedName>
    <definedName name="_acr20" localSheetId="17">[1]SERVIÇO!#REF!</definedName>
    <definedName name="_acr20" localSheetId="18">[1]SERVIÇO!#REF!</definedName>
    <definedName name="_acr20" localSheetId="3">[1]SERVIÇO!#REF!</definedName>
    <definedName name="_acr20" localSheetId="4">[1]SERVIÇO!#REF!</definedName>
    <definedName name="_acr20" localSheetId="5">[1]SERVIÇO!#REF!</definedName>
    <definedName name="_acr20">[1]SERVIÇO!#REF!</definedName>
    <definedName name="_acr5" localSheetId="14">[1]SERVIÇO!#REF!</definedName>
    <definedName name="_acr5" localSheetId="21">[1]SERVIÇO!#REF!</definedName>
    <definedName name="_acr5" localSheetId="6">[1]SERVIÇO!#REF!</definedName>
    <definedName name="_acr5" localSheetId="7">[1]SERVIÇO!#REF!</definedName>
    <definedName name="_acr5" localSheetId="8">[1]SERVIÇO!#REF!</definedName>
    <definedName name="_acr5" localSheetId="17">[1]SERVIÇO!#REF!</definedName>
    <definedName name="_acr5" localSheetId="18">[1]SERVIÇO!#REF!</definedName>
    <definedName name="_acr5" localSheetId="3">[1]SERVIÇO!#REF!</definedName>
    <definedName name="_acr5" localSheetId="4">[1]SERVIÇO!#REF!</definedName>
    <definedName name="_acr5" localSheetId="5">[1]SERVIÇO!#REF!</definedName>
    <definedName name="_acr5">[1]SERVIÇO!#REF!</definedName>
    <definedName name="_AGO95">#REF!</definedName>
    <definedName name="_AGO96">#REF!</definedName>
    <definedName name="_AGO97">#REF!</definedName>
    <definedName name="_AGO98">#REF!</definedName>
    <definedName name="_AGO99">#REF!</definedName>
    <definedName name="_ARQ1" localSheetId="14">[1]SERVIÇO!#REF!</definedName>
    <definedName name="_ARQ1" localSheetId="21">[1]SERVIÇO!#REF!</definedName>
    <definedName name="_ARQ1" localSheetId="6">[1]SERVIÇO!#REF!</definedName>
    <definedName name="_ARQ1" localSheetId="7">[1]SERVIÇO!#REF!</definedName>
    <definedName name="_ARQ1" localSheetId="8">[1]SERVIÇO!#REF!</definedName>
    <definedName name="_ARQ1" localSheetId="17">[1]SERVIÇO!#REF!</definedName>
    <definedName name="_ARQ1" localSheetId="18">[1]SERVIÇO!#REF!</definedName>
    <definedName name="_ARQ1" localSheetId="3">[1]SERVIÇO!#REF!</definedName>
    <definedName name="_ARQ1" localSheetId="4">[1]SERVIÇO!#REF!</definedName>
    <definedName name="_ARQ1" localSheetId="5">[1]SERVIÇO!#REF!</definedName>
    <definedName name="_ARQ1">[1]SERVIÇO!#REF!</definedName>
    <definedName name="_BD8">"$#REF!.$P$4"</definedName>
    <definedName name="_BDI1">#N/A</definedName>
    <definedName name="_C">#REF!</definedName>
    <definedName name="_cab1">#REF!</definedName>
    <definedName name="_cab2">#REF!</definedName>
    <definedName name="_DEZ94">#REF!</definedName>
    <definedName name="_DEZ95">#REF!</definedName>
    <definedName name="_DEZ96">#REF!</definedName>
    <definedName name="_DEZ97">#REF!</definedName>
    <definedName name="_DEZ98">#REF!</definedName>
    <definedName name="_DEZ99">#REF!</definedName>
    <definedName name="_DIV1004">#REF!</definedName>
    <definedName name="_DIV1015">#REF!</definedName>
    <definedName name="_DIV1039">#REF!</definedName>
    <definedName name="_DIV1050">#REF!</definedName>
    <definedName name="_DIV278">#REF!</definedName>
    <definedName name="_DIV279">#REF!</definedName>
    <definedName name="_DIV45">#REF!</definedName>
    <definedName name="_DIV450">#REF!</definedName>
    <definedName name="_DIV709">#REF!</definedName>
    <definedName name="_DIV710">#REF!</definedName>
    <definedName name="_DIV711">#REF!</definedName>
    <definedName name="_DIV718">#REF!</definedName>
    <definedName name="_DIV719">#REF!</definedName>
    <definedName name="_DIV720">#REF!</definedName>
    <definedName name="_DIV819">#REF!</definedName>
    <definedName name="_DIV947">#REF!</definedName>
    <definedName name="_dmt1000">#REF!</definedName>
    <definedName name="_dmt1200">#REF!</definedName>
    <definedName name="_dmt2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FEV95">#REF!</definedName>
    <definedName name="_FEV96">#REF!</definedName>
    <definedName name="_FEV97">#REF!</definedName>
    <definedName name="_FEV98">#REF!</definedName>
    <definedName name="_FEV99">#REF!</definedName>
    <definedName name="_xlnm._FilterDatabase" localSheetId="11" hidden="1">'CPU CODEVASF'!$A$9:$H$84</definedName>
    <definedName name="_I">#REF!</definedName>
    <definedName name="_I_1">#REF!</definedName>
    <definedName name="_I_1_1">#REF!</definedName>
    <definedName name="_I_1_1_1">#REF!</definedName>
    <definedName name="_I_1_1_19">#REF!</definedName>
    <definedName name="_I_1_19">#REF!</definedName>
    <definedName name="_I_19">#REF!</definedName>
    <definedName name="_ind100">#REF!</definedName>
    <definedName name="_ind2">#REF!</definedName>
    <definedName name="_JAN95">#REF!</definedName>
    <definedName name="_JAN96">#REF!</definedName>
    <definedName name="_JAN97">#REF!</definedName>
    <definedName name="_JAN98">#REF!</definedName>
    <definedName name="_JAN99">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JUL95">#REF!</definedName>
    <definedName name="_JUL96">#REF!</definedName>
    <definedName name="_JUL97">#REF!</definedName>
    <definedName name="_JUL98">#REF!</definedName>
    <definedName name="_JUL99">#REF!</definedName>
    <definedName name="_JUN95">#REF!</definedName>
    <definedName name="_JUN96">#REF!</definedName>
    <definedName name="_JUN97">#REF!</definedName>
    <definedName name="_JUN98">#REF!</definedName>
    <definedName name="_JUN99">#REF!</definedName>
    <definedName name="_Key1" hidden="1">#REF!</definedName>
    <definedName name="_Key2" hidden="1">#REF!</definedName>
    <definedName name="_KM406407">#REF!</definedName>
    <definedName name="_km736">#REF!</definedName>
    <definedName name="_l">#REF!</definedName>
    <definedName name="_lkh2">#REF!</definedName>
    <definedName name="_LO1004">#REF!</definedName>
    <definedName name="_LO1015">#REF!</definedName>
    <definedName name="_LO1039">#REF!</definedName>
    <definedName name="_LO1050">#REF!</definedName>
    <definedName name="_LO278">#REF!</definedName>
    <definedName name="_LO279">#REF!</definedName>
    <definedName name="_LO450">#REF!</definedName>
    <definedName name="_LO709">#REF!</definedName>
    <definedName name="_LO710">#REF!</definedName>
    <definedName name="_LO711">#REF!</definedName>
    <definedName name="_LO719">#REF!</definedName>
    <definedName name="_LO720">#REF!</definedName>
    <definedName name="_LO819">#REF!</definedName>
    <definedName name="_LO947">#REF!</definedName>
    <definedName name="_MAI95">#REF!</definedName>
    <definedName name="_MAI96">#REF!</definedName>
    <definedName name="_MAI97">#REF!</definedName>
    <definedName name="_MAI98">#REF!</definedName>
    <definedName name="_MAI99">#REF!</definedName>
    <definedName name="_MAR95">#REF!</definedName>
    <definedName name="_MAR96">#REF!</definedName>
    <definedName name="_MAR97">#REF!</definedName>
    <definedName name="_MAR98">#REF!</definedName>
    <definedName name="_MAR99">#REF!</definedName>
    <definedName name="_ME1004">#REF!</definedName>
    <definedName name="_ME1015">#REF!</definedName>
    <definedName name="_ME1039">#REF!</definedName>
    <definedName name="_ME1050">#REF!</definedName>
    <definedName name="_ME278">#REF!</definedName>
    <definedName name="_ME279">#REF!</definedName>
    <definedName name="_ME450">#REF!</definedName>
    <definedName name="_ME709">#REF!</definedName>
    <definedName name="_ME710">#REF!</definedName>
    <definedName name="_ME711">#REF!</definedName>
    <definedName name="_ME719">#REF!</definedName>
    <definedName name="_ME720">#REF!</definedName>
    <definedName name="_ME819">#REF!</definedName>
    <definedName name="_ME947">#REF!</definedName>
    <definedName name="_mem2">#REF!</definedName>
    <definedName name="_NOV94">#REF!</definedName>
    <definedName name="_NOV95">#REF!</definedName>
    <definedName name="_NOV96">#REF!</definedName>
    <definedName name="_NOV97">#REF!</definedName>
    <definedName name="_NOV98">#REF!</definedName>
    <definedName name="_NOV99">#REF!</definedName>
    <definedName name="_oac2">#REF!</definedName>
    <definedName name="_oae2">#REF!</definedName>
    <definedName name="_oco2">#REF!</definedName>
    <definedName name="_Order1" hidden="1">255</definedName>
    <definedName name="_Order2" hidden="1">0</definedName>
    <definedName name="_OUT94">#REF!</definedName>
    <definedName name="_OUT95">#REF!</definedName>
    <definedName name="_OUT96">#REF!</definedName>
    <definedName name="_OUT97">#REF!</definedName>
    <definedName name="_OUT98" hidden="1">{#N/A,#N/A,TRUE,"Serviços"}</definedName>
    <definedName name="_OUT99">#REF!</definedName>
    <definedName name="_PA01" hidden="1">{"'teste'!$B$2:$R$49"}</definedName>
    <definedName name="_PAG1">"$#REF!.$C$16"</definedName>
    <definedName name="_PAG10">"$#REF!.$C$26"</definedName>
    <definedName name="_PAG11">"$#REF!.$C$27"</definedName>
    <definedName name="_PAG12">"$#REF!.$C$28"</definedName>
    <definedName name="_PAG13">"$#REF!.$C$21"</definedName>
    <definedName name="_PAG2">"$#REF!.$C$17"</definedName>
    <definedName name="_PAG3">"$#REF!.$C$18"</definedName>
    <definedName name="_PAG4">"$#REF!.$C$19"</definedName>
    <definedName name="_PAG5">"$#REF!.$C$20"</definedName>
    <definedName name="_PAG6">"$#REF!.$C$22"</definedName>
    <definedName name="_PAG7">"$#REF!.$C$23"</definedName>
    <definedName name="_PAG8">"$#REF!.$C$24"</definedName>
    <definedName name="_PAG9">"$#REF!.$C$25"</definedName>
    <definedName name="_pav2">#REF!</definedName>
    <definedName name="_PL1" localSheetId="14">#REF!</definedName>
    <definedName name="_PL1" localSheetId="21">#REF!</definedName>
    <definedName name="_PL1" localSheetId="6">#REF!</definedName>
    <definedName name="_PL1" localSheetId="7">#REF!</definedName>
    <definedName name="_PL1" localSheetId="8">#REF!</definedName>
    <definedName name="_PL1" localSheetId="19">#REF!</definedName>
    <definedName name="_PL1" localSheetId="17">#REF!</definedName>
    <definedName name="_PL1" localSheetId="18">#REF!</definedName>
    <definedName name="_PL1" localSheetId="3">#REF!</definedName>
    <definedName name="_PL1" localSheetId="4">#REF!</definedName>
    <definedName name="_PL1" localSheetId="5">#REF!</definedName>
    <definedName name="_PL1">#REF!</definedName>
    <definedName name="_PR1004">#REF!</definedName>
    <definedName name="_PR1015">#REF!</definedName>
    <definedName name="_PR1039">#REF!</definedName>
    <definedName name="_PR1050">#REF!</definedName>
    <definedName name="_PR278">#REF!</definedName>
    <definedName name="_PR279">#REF!</definedName>
    <definedName name="_PR450">#REF!</definedName>
    <definedName name="_PR709">#REF!</definedName>
    <definedName name="_PR710">#REF!</definedName>
    <definedName name="_PR711">#REF!</definedName>
    <definedName name="_PR719">#REF!</definedName>
    <definedName name="_PR720">#REF!</definedName>
    <definedName name="_PR819">#REF!</definedName>
    <definedName name="_PR947">#REF!</definedName>
    <definedName name="_QT100" localSheetId="13">[1]SERVIÇO!#REF!</definedName>
    <definedName name="_QT100" localSheetId="14">[1]SERVIÇO!#REF!</definedName>
    <definedName name="_QT100" localSheetId="21">[1]SERVIÇO!#REF!</definedName>
    <definedName name="_QT100" localSheetId="6">[1]SERVIÇO!#REF!</definedName>
    <definedName name="_QT100" localSheetId="7">[1]SERVIÇO!#REF!</definedName>
    <definedName name="_QT100" localSheetId="8">[1]SERVIÇO!#REF!</definedName>
    <definedName name="_QT100" localSheetId="19">[1]SERVIÇO!#REF!</definedName>
    <definedName name="_QT100" localSheetId="17">[1]SERVIÇO!#REF!</definedName>
    <definedName name="_QT100" localSheetId="18">[1]SERVIÇO!#REF!</definedName>
    <definedName name="_QT100" localSheetId="3">[1]SERVIÇO!#REF!</definedName>
    <definedName name="_QT100" localSheetId="4">[1]SERVIÇO!#REF!</definedName>
    <definedName name="_QT100" localSheetId="5">[1]SERVIÇO!#REF!</definedName>
    <definedName name="_QT100">[1]SERVIÇO!#REF!</definedName>
    <definedName name="_QT2" localSheetId="13">[1]SERVIÇO!#REF!</definedName>
    <definedName name="_QT2" localSheetId="14">[1]SERVIÇO!#REF!</definedName>
    <definedName name="_QT2" localSheetId="21">[1]SERVIÇO!#REF!</definedName>
    <definedName name="_QT2" localSheetId="6">[1]SERVIÇO!#REF!</definedName>
    <definedName name="_QT2" localSheetId="7">[1]SERVIÇO!#REF!</definedName>
    <definedName name="_QT2" localSheetId="8">[1]SERVIÇO!#REF!</definedName>
    <definedName name="_QT2" localSheetId="19">[1]SERVIÇO!#REF!</definedName>
    <definedName name="_QT2" localSheetId="17">[1]SERVIÇO!#REF!</definedName>
    <definedName name="_QT2" localSheetId="18">[1]SERVIÇO!#REF!</definedName>
    <definedName name="_QT2" localSheetId="3">[1]SERVIÇO!#REF!</definedName>
    <definedName name="_QT2" localSheetId="4">[1]SERVIÇO!#REF!</definedName>
    <definedName name="_QT2" localSheetId="5">[1]SERVIÇO!#REF!</definedName>
    <definedName name="_QT2">[1]SERVIÇO!#REF!</definedName>
    <definedName name="_QT3" localSheetId="14">[1]SERVIÇO!#REF!</definedName>
    <definedName name="_QT3" localSheetId="21">[1]SERVIÇO!#REF!</definedName>
    <definedName name="_QT3" localSheetId="6">[1]SERVIÇO!#REF!</definedName>
    <definedName name="_QT3" localSheetId="7">[1]SERVIÇO!#REF!</definedName>
    <definedName name="_QT3" localSheetId="8">[1]SERVIÇO!#REF!</definedName>
    <definedName name="_QT3" localSheetId="17">[1]SERVIÇO!#REF!</definedName>
    <definedName name="_QT3" localSheetId="18">[1]SERVIÇO!#REF!</definedName>
    <definedName name="_QT3" localSheetId="3">[1]SERVIÇO!#REF!</definedName>
    <definedName name="_QT3" localSheetId="4">[1]SERVIÇO!#REF!</definedName>
    <definedName name="_QT3" localSheetId="5">[1]SERVIÇO!#REF!</definedName>
    <definedName name="_QT3">[1]SERVIÇO!#REF!</definedName>
    <definedName name="_QT4" localSheetId="14">[1]SERVIÇO!#REF!</definedName>
    <definedName name="_QT4" localSheetId="21">[1]SERVIÇO!#REF!</definedName>
    <definedName name="_QT4" localSheetId="6">[1]SERVIÇO!#REF!</definedName>
    <definedName name="_QT4" localSheetId="7">[1]SERVIÇO!#REF!</definedName>
    <definedName name="_QT4" localSheetId="8">[1]SERVIÇO!#REF!</definedName>
    <definedName name="_QT4" localSheetId="17">[1]SERVIÇO!#REF!</definedName>
    <definedName name="_QT4" localSheetId="18">[1]SERVIÇO!#REF!</definedName>
    <definedName name="_QT4" localSheetId="3">[1]SERVIÇO!#REF!</definedName>
    <definedName name="_QT4" localSheetId="4">[1]SERVIÇO!#REF!</definedName>
    <definedName name="_QT4" localSheetId="5">[1]SERVIÇO!#REF!</definedName>
    <definedName name="_QT4">[1]SERVIÇO!#REF!</definedName>
    <definedName name="_QT50" localSheetId="14">[1]SERVIÇO!#REF!</definedName>
    <definedName name="_QT50" localSheetId="21">[1]SERVIÇO!#REF!</definedName>
    <definedName name="_QT50" localSheetId="6">[1]SERVIÇO!#REF!</definedName>
    <definedName name="_QT50" localSheetId="7">[1]SERVIÇO!#REF!</definedName>
    <definedName name="_QT50" localSheetId="8">[1]SERVIÇO!#REF!</definedName>
    <definedName name="_QT50" localSheetId="17">[1]SERVIÇO!#REF!</definedName>
    <definedName name="_QT50" localSheetId="18">[1]SERVIÇO!#REF!</definedName>
    <definedName name="_QT50" localSheetId="3">[1]SERVIÇO!#REF!</definedName>
    <definedName name="_QT50" localSheetId="4">[1]SERVIÇO!#REF!</definedName>
    <definedName name="_QT50" localSheetId="5">[1]SERVIÇO!#REF!</definedName>
    <definedName name="_QT50">[1]SERVIÇO!#REF!</definedName>
    <definedName name="_QT75" localSheetId="14">[1]SERVIÇO!#REF!</definedName>
    <definedName name="_QT75" localSheetId="21">[1]SERVIÇO!#REF!</definedName>
    <definedName name="_QT75" localSheetId="6">[1]SERVIÇO!#REF!</definedName>
    <definedName name="_QT75" localSheetId="7">[1]SERVIÇO!#REF!</definedName>
    <definedName name="_QT75" localSheetId="8">[1]SERVIÇO!#REF!</definedName>
    <definedName name="_QT75" localSheetId="17">[1]SERVIÇO!#REF!</definedName>
    <definedName name="_QT75" localSheetId="18">[1]SERVIÇO!#REF!</definedName>
    <definedName name="_QT75" localSheetId="3">[1]SERVIÇO!#REF!</definedName>
    <definedName name="_QT75" localSheetId="4">[1]SERVIÇO!#REF!</definedName>
    <definedName name="_QT75" localSheetId="5">[1]SERVIÇO!#REF!</definedName>
    <definedName name="_QT75">[1]SERVIÇO!#REF!</definedName>
    <definedName name="_r">#REF!</definedName>
    <definedName name="_r_15">#REF!</definedName>
    <definedName name="_r_4">#REF!</definedName>
    <definedName name="_RECONF.">#REF!</definedName>
    <definedName name="_RET1">#REF!</definedName>
    <definedName name="_SE2">#REF!</definedName>
    <definedName name="_SET94">#REF!</definedName>
    <definedName name="_SET95">#REF!</definedName>
    <definedName name="_SET96">#REF!</definedName>
    <definedName name="_SET97">#REF!</definedName>
    <definedName name="_SET98">#REF!</definedName>
    <definedName name="_SET99">#REF!</definedName>
    <definedName name="_Sort" hidden="1">#REF!</definedName>
    <definedName name="_STC04">#REF!</definedName>
    <definedName name="_T" localSheetId="14">[1]SERVIÇO!#REF!</definedName>
    <definedName name="_T" localSheetId="21">[1]SERVIÇO!#REF!</definedName>
    <definedName name="_T" localSheetId="6">[1]SERVIÇO!#REF!</definedName>
    <definedName name="_T" localSheetId="7">[1]SERVIÇO!#REF!</definedName>
    <definedName name="_T" localSheetId="8">[1]SERVIÇO!#REF!</definedName>
    <definedName name="_T" localSheetId="17">[1]SERVIÇO!#REF!</definedName>
    <definedName name="_T" localSheetId="18">[1]SERVIÇO!#REF!</definedName>
    <definedName name="_T" localSheetId="3">[1]SERVIÇO!#REF!</definedName>
    <definedName name="_T" localSheetId="4">[1]SERVIÇO!#REF!</definedName>
    <definedName name="_T" localSheetId="5">[1]SERVIÇO!#REF!</definedName>
    <definedName name="_T">[1]SERVIÇO!#REF!</definedName>
    <definedName name="_tab1">#REF!</definedName>
    <definedName name="_TB10">"'file:///D:/Meus documentos/ANASTÁCIO/SERCEL/BR262990800.xls'#$TLMB.$#REF!$#REF!"</definedName>
    <definedName name="_tb97">"$#REF!.$E$71"</definedName>
    <definedName name="_tbw97">"$#REF!.$E$73"</definedName>
    <definedName name="_TCB4">"$#REF!.$I$26"</definedName>
    <definedName name="_TCC4">"$#REF!.$I$18"</definedName>
    <definedName name="_TEB4">"$#REF!.$I$16"</definedName>
    <definedName name="_ter2">#REF!</definedName>
    <definedName name="_TOT1">#REF!</definedName>
    <definedName name="_TOT2">#REF!</definedName>
    <definedName name="_TOT3">#REF!</definedName>
    <definedName name="_TOT4">#REF!</definedName>
    <definedName name="_TOT5">#REF!</definedName>
    <definedName name="_TOT6">#REF!</definedName>
    <definedName name="_TOT7">#REF!</definedName>
    <definedName name="_tsd4">#REF!</definedName>
    <definedName name="_VV9">#REF!</definedName>
    <definedName name="A" localSheetId="14">#REF!</definedName>
    <definedName name="A" localSheetId="21">#REF!</definedName>
    <definedName name="A" localSheetId="6">#REF!</definedName>
    <definedName name="A" localSheetId="7">#REF!</definedName>
    <definedName name="A" localSheetId="8">#REF!</definedName>
    <definedName name="A" localSheetId="19">#REF!</definedName>
    <definedName name="A" localSheetId="17">#REF!</definedName>
    <definedName name="A" localSheetId="18">#REF!</definedName>
    <definedName name="A" localSheetId="3">#REF!</definedName>
    <definedName name="A" localSheetId="4">#REF!</definedName>
    <definedName name="A" localSheetId="5">#REF!</definedName>
    <definedName name="A">#REF!</definedName>
    <definedName name="A_23">"'file:///C:/{Tião}/SãoSebastião/medição/18ª medição parcial/18ª medição parcial.xls'#$Medição.$#REF!$#REF!"</definedName>
    <definedName name="a14.1.18">#REF!</definedName>
    <definedName name="AA" localSheetId="14">#N/A</definedName>
    <definedName name="AA" localSheetId="21">#N/A</definedName>
    <definedName name="AA" localSheetId="19">#N/A</definedName>
    <definedName name="AA" localSheetId="3">#N/A</definedName>
    <definedName name="AA" localSheetId="4">#N/A</definedName>
    <definedName name="AA" localSheetId="5">#N/A</definedName>
    <definedName name="AA">Ensaios!AA</definedName>
    <definedName name="AA_1">#N/A</definedName>
    <definedName name="AA_2">#N/A</definedName>
    <definedName name="AA150OC">#REF!</definedName>
    <definedName name="AA150TERRA">#REF!</definedName>
    <definedName name="aaa">#REF!</definedName>
    <definedName name="AAA150DRE">#REF!</definedName>
    <definedName name="AAA150PAV">#REF!</definedName>
    <definedName name="AAAAA" localSheetId="13">#REF!</definedName>
    <definedName name="AAAAA" localSheetId="14">#REF!</definedName>
    <definedName name="AAAAA" localSheetId="21">#REF!</definedName>
    <definedName name="AAAAA" localSheetId="6">#REF!</definedName>
    <definedName name="AAAAA" localSheetId="7">#REF!</definedName>
    <definedName name="AAAAA" localSheetId="8">#REF!</definedName>
    <definedName name="AAAAA" localSheetId="19">#REF!</definedName>
    <definedName name="AAAAA" localSheetId="17">#REF!</definedName>
    <definedName name="AAAAA" localSheetId="18">#REF!</definedName>
    <definedName name="AAAAA" localSheetId="3">#REF!</definedName>
    <definedName name="AAAAA" localSheetId="4">#REF!</definedName>
    <definedName name="AAAAA" localSheetId="5">#REF!</definedName>
    <definedName name="AAAAA">#REF!</definedName>
    <definedName name="AAAAAAAAAAAAAA">#REF!</definedName>
    <definedName name="AAC">#REF!</definedName>
    <definedName name="abebqt" localSheetId="14">[1]SERVIÇO!#REF!</definedName>
    <definedName name="abebqt" localSheetId="21">[1]SERVIÇO!#REF!</definedName>
    <definedName name="abebqt" localSheetId="6">[1]SERVIÇO!#REF!</definedName>
    <definedName name="abebqt" localSheetId="7">[1]SERVIÇO!#REF!</definedName>
    <definedName name="abebqt" localSheetId="8">[1]SERVIÇO!#REF!</definedName>
    <definedName name="abebqt" localSheetId="19">[1]SERVIÇO!#REF!</definedName>
    <definedName name="abebqt" localSheetId="17">[1]SERVIÇO!#REF!</definedName>
    <definedName name="abebqt" localSheetId="18">[1]SERVIÇO!#REF!</definedName>
    <definedName name="abebqt" localSheetId="3">[1]SERVIÇO!#REF!</definedName>
    <definedName name="abebqt" localSheetId="4">[1]SERVIÇO!#REF!</definedName>
    <definedName name="abebqt" localSheetId="5">[1]SERVIÇO!#REF!</definedName>
    <definedName name="abebqt">[1]SERVIÇO!#REF!</definedName>
    <definedName name="ABR00">#REF!</definedName>
    <definedName name="AC">#REF!</definedName>
    <definedName name="ACADUC" localSheetId="14">[1]SERVIÇO!#REF!</definedName>
    <definedName name="ACADUC" localSheetId="21">[1]SERVIÇO!#REF!</definedName>
    <definedName name="ACADUC" localSheetId="6">[1]SERVIÇO!#REF!</definedName>
    <definedName name="ACADUC" localSheetId="7">[1]SERVIÇO!#REF!</definedName>
    <definedName name="ACADUC" localSheetId="8">[1]SERVIÇO!#REF!</definedName>
    <definedName name="ACADUC" localSheetId="19">[1]SERVIÇO!#REF!</definedName>
    <definedName name="ACADUC" localSheetId="17">[1]SERVIÇO!#REF!</definedName>
    <definedName name="ACADUC" localSheetId="18">[1]SERVIÇO!#REF!</definedName>
    <definedName name="ACADUC" localSheetId="3">[1]SERVIÇO!#REF!</definedName>
    <definedName name="ACADUC" localSheetId="4">[1]SERVIÇO!#REF!</definedName>
    <definedName name="ACADUC" localSheetId="5">[1]SERVIÇO!#REF!</definedName>
    <definedName name="ACADUC">[1]SERVIÇO!#REF!</definedName>
    <definedName name="ACBEB" localSheetId="14">[1]SERVIÇO!#REF!</definedName>
    <definedName name="ACBEB" localSheetId="21">[1]SERVIÇO!#REF!</definedName>
    <definedName name="ACBEB" localSheetId="6">[1]SERVIÇO!#REF!</definedName>
    <definedName name="ACBEB" localSheetId="7">[1]SERVIÇO!#REF!</definedName>
    <definedName name="ACBEB" localSheetId="8">[1]SERVIÇO!#REF!</definedName>
    <definedName name="ACBEB" localSheetId="17">[1]SERVIÇO!#REF!</definedName>
    <definedName name="ACBEB" localSheetId="18">[1]SERVIÇO!#REF!</definedName>
    <definedName name="ACBEB" localSheetId="3">[1]SERVIÇO!#REF!</definedName>
    <definedName name="ACBEB" localSheetId="4">[1]SERVIÇO!#REF!</definedName>
    <definedName name="ACBEB" localSheetId="5">[1]SERVIÇO!#REF!</definedName>
    <definedName name="ACBEB">[1]SERVIÇO!#REF!</definedName>
    <definedName name="ACBOMB" localSheetId="14">[1]SERVIÇO!#REF!</definedName>
    <definedName name="ACBOMB" localSheetId="21">[1]SERVIÇO!#REF!</definedName>
    <definedName name="ACBOMB" localSheetId="6">[1]SERVIÇO!#REF!</definedName>
    <definedName name="ACBOMB" localSheetId="7">[1]SERVIÇO!#REF!</definedName>
    <definedName name="ACBOMB" localSheetId="8">[1]SERVIÇO!#REF!</definedName>
    <definedName name="ACBOMB" localSheetId="17">[1]SERVIÇO!#REF!</definedName>
    <definedName name="ACBOMB" localSheetId="18">[1]SERVIÇO!#REF!</definedName>
    <definedName name="ACBOMB" localSheetId="3">[1]SERVIÇO!#REF!</definedName>
    <definedName name="ACBOMB" localSheetId="4">[1]SERVIÇO!#REF!</definedName>
    <definedName name="ACBOMB" localSheetId="5">[1]SERVIÇO!#REF!</definedName>
    <definedName name="ACBOMB">[1]SERVIÇO!#REF!</definedName>
    <definedName name="AccessDatabase" hidden="1">"D:\Arquivos do excel\Planilha modelo1.mdb"</definedName>
    <definedName name="ACCHAF" localSheetId="14">[1]SERVIÇO!#REF!</definedName>
    <definedName name="ACCHAF" localSheetId="21">[1]SERVIÇO!#REF!</definedName>
    <definedName name="ACCHAF" localSheetId="6">[1]SERVIÇO!#REF!</definedName>
    <definedName name="ACCHAF" localSheetId="7">[1]SERVIÇO!#REF!</definedName>
    <definedName name="ACCHAF" localSheetId="8">[1]SERVIÇO!#REF!</definedName>
    <definedName name="ACCHAF" localSheetId="17">[1]SERVIÇO!#REF!</definedName>
    <definedName name="ACCHAF" localSheetId="18">[1]SERVIÇO!#REF!</definedName>
    <definedName name="ACCHAF" localSheetId="3">[1]SERVIÇO!#REF!</definedName>
    <definedName name="ACCHAF" localSheetId="4">[1]SERVIÇO!#REF!</definedName>
    <definedName name="ACCHAF" localSheetId="5">[1]SERVIÇO!#REF!</definedName>
    <definedName name="ACCHAF">[1]SERVIÇO!#REF!</definedName>
    <definedName name="ACDER" localSheetId="14">[1]SERVIÇO!#REF!</definedName>
    <definedName name="ACDER" localSheetId="21">[1]SERVIÇO!#REF!</definedName>
    <definedName name="ACDER" localSheetId="6">[1]SERVIÇO!#REF!</definedName>
    <definedName name="ACDER" localSheetId="7">[1]SERVIÇO!#REF!</definedName>
    <definedName name="ACDER" localSheetId="8">[1]SERVIÇO!#REF!</definedName>
    <definedName name="ACDER" localSheetId="17">[1]SERVIÇO!#REF!</definedName>
    <definedName name="ACDER" localSheetId="18">[1]SERVIÇO!#REF!</definedName>
    <definedName name="ACDER" localSheetId="3">[1]SERVIÇO!#REF!</definedName>
    <definedName name="ACDER" localSheetId="4">[1]SERVIÇO!#REF!</definedName>
    <definedName name="ACDER" localSheetId="5">[1]SERVIÇO!#REF!</definedName>
    <definedName name="ACDER">[1]SERVIÇO!#REF!</definedName>
    <definedName name="ACDIV" localSheetId="14">[1]SERVIÇO!#REF!</definedName>
    <definedName name="ACDIV" localSheetId="21">[1]SERVIÇO!#REF!</definedName>
    <definedName name="ACDIV" localSheetId="6">[1]SERVIÇO!#REF!</definedName>
    <definedName name="ACDIV" localSheetId="7">[1]SERVIÇO!#REF!</definedName>
    <definedName name="ACDIV" localSheetId="8">[1]SERVIÇO!#REF!</definedName>
    <definedName name="ACDIV" localSheetId="17">[1]SERVIÇO!#REF!</definedName>
    <definedName name="ACDIV" localSheetId="18">[1]SERVIÇO!#REF!</definedName>
    <definedName name="ACDIV" localSheetId="3">[1]SERVIÇO!#REF!</definedName>
    <definedName name="ACDIV" localSheetId="4">[1]SERVIÇO!#REF!</definedName>
    <definedName name="ACDIV" localSheetId="5">[1]SERVIÇO!#REF!</definedName>
    <definedName name="ACDIV">[1]SERVIÇO!#REF!</definedName>
    <definedName name="ACEQP" localSheetId="14">[1]SERVIÇO!#REF!</definedName>
    <definedName name="ACEQP" localSheetId="21">[1]SERVIÇO!#REF!</definedName>
    <definedName name="ACEQP" localSheetId="6">[1]SERVIÇO!#REF!</definedName>
    <definedName name="ACEQP" localSheetId="7">[1]SERVIÇO!#REF!</definedName>
    <definedName name="ACEQP" localSheetId="8">[1]SERVIÇO!#REF!</definedName>
    <definedName name="ACEQP" localSheetId="17">[1]SERVIÇO!#REF!</definedName>
    <definedName name="ACEQP" localSheetId="18">[1]SERVIÇO!#REF!</definedName>
    <definedName name="ACEQP" localSheetId="3">[1]SERVIÇO!#REF!</definedName>
    <definedName name="ACEQP" localSheetId="4">[1]SERVIÇO!#REF!</definedName>
    <definedName name="ACEQP" localSheetId="5">[1]SERVIÇO!#REF!</definedName>
    <definedName name="ACEQP">[1]SERVIÇO!#REF!</definedName>
    <definedName name="ACHAFQT" localSheetId="14">[1]SERVIÇO!#REF!</definedName>
    <definedName name="ACHAFQT" localSheetId="21">[1]SERVIÇO!#REF!</definedName>
    <definedName name="ACHAFQT" localSheetId="6">[1]SERVIÇO!#REF!</definedName>
    <definedName name="ACHAFQT" localSheetId="7">[1]SERVIÇO!#REF!</definedName>
    <definedName name="ACHAFQT" localSheetId="8">[1]SERVIÇO!#REF!</definedName>
    <definedName name="ACHAFQT" localSheetId="17">[1]SERVIÇO!#REF!</definedName>
    <definedName name="ACHAFQT" localSheetId="18">[1]SERVIÇO!#REF!</definedName>
    <definedName name="ACHAFQT" localSheetId="3">[1]SERVIÇO!#REF!</definedName>
    <definedName name="ACHAFQT" localSheetId="4">[1]SERVIÇO!#REF!</definedName>
    <definedName name="ACHAFQT" localSheetId="5">[1]SERVIÇO!#REF!</definedName>
    <definedName name="ACHAFQT">[1]SERVIÇO!#REF!</definedName>
    <definedName name="ACIDO" localSheetId="14">#REF!</definedName>
    <definedName name="ACIDO" localSheetId="21">#REF!</definedName>
    <definedName name="ACIDO" localSheetId="6">#REF!</definedName>
    <definedName name="ACIDO" localSheetId="7">#REF!</definedName>
    <definedName name="ACIDO" localSheetId="8">#REF!</definedName>
    <definedName name="ACIDO" localSheetId="19">#REF!</definedName>
    <definedName name="ACIDO" localSheetId="17">#REF!</definedName>
    <definedName name="ACIDO" localSheetId="18">#REF!</definedName>
    <definedName name="ACIDO" localSheetId="3">#REF!</definedName>
    <definedName name="ACIDO" localSheetId="4">#REF!</definedName>
    <definedName name="ACIDO" localSheetId="5">#REF!</definedName>
    <definedName name="ACIDO">#REF!</definedName>
    <definedName name="ACMUR" localSheetId="14">[1]SERVIÇO!#REF!</definedName>
    <definedName name="ACMUR" localSheetId="21">[1]SERVIÇO!#REF!</definedName>
    <definedName name="ACMUR" localSheetId="6">[1]SERVIÇO!#REF!</definedName>
    <definedName name="ACMUR" localSheetId="7">[1]SERVIÇO!#REF!</definedName>
    <definedName name="ACMUR" localSheetId="8">[1]SERVIÇO!#REF!</definedName>
    <definedName name="ACMUR" localSheetId="17">[1]SERVIÇO!#REF!</definedName>
    <definedName name="ACMUR" localSheetId="18">[1]SERVIÇO!#REF!</definedName>
    <definedName name="ACMUR" localSheetId="3">[1]SERVIÇO!#REF!</definedName>
    <definedName name="ACMUR" localSheetId="4">[1]SERVIÇO!#REF!</definedName>
    <definedName name="ACMUR" localSheetId="5">[1]SERVIÇO!#REF!</definedName>
    <definedName name="ACMUR">[1]SERVIÇO!#REF!</definedName>
    <definedName name="AÇO" localSheetId="14">#REF!</definedName>
    <definedName name="AÇO" localSheetId="21">#REF!</definedName>
    <definedName name="AÇO" localSheetId="6">#REF!</definedName>
    <definedName name="AÇO" localSheetId="7">#REF!</definedName>
    <definedName name="AÇO" localSheetId="8">#REF!</definedName>
    <definedName name="AÇO" localSheetId="19">#REF!</definedName>
    <definedName name="AÇO" localSheetId="17">#REF!</definedName>
    <definedName name="AÇO" localSheetId="18">#REF!</definedName>
    <definedName name="AÇO" localSheetId="3">#REF!</definedName>
    <definedName name="AÇO" localSheetId="4">#REF!</definedName>
    <definedName name="AÇO" localSheetId="5">#REF!</definedName>
    <definedName name="AÇO">#REF!</definedName>
    <definedName name="AÇO_CA_50">#REF!</definedName>
    <definedName name="AÇO_CA_50_3_16" localSheetId="14">#REF!</definedName>
    <definedName name="AÇO_CA_50_3_16" localSheetId="21">#REF!</definedName>
    <definedName name="AÇO_CA_50_3_16" localSheetId="6">#REF!</definedName>
    <definedName name="AÇO_CA_50_3_16" localSheetId="7">#REF!</definedName>
    <definedName name="AÇO_CA_50_3_16" localSheetId="8">#REF!</definedName>
    <definedName name="AÇO_CA_50_3_16" localSheetId="19">#REF!</definedName>
    <definedName name="AÇO_CA_50_3_16" localSheetId="17">#REF!</definedName>
    <definedName name="AÇO_CA_50_3_16" localSheetId="18">#REF!</definedName>
    <definedName name="AÇO_CA_50_3_16" localSheetId="3">#REF!</definedName>
    <definedName name="AÇO_CA_50_3_16" localSheetId="4">#REF!</definedName>
    <definedName name="AÇO_CA_50_3_16" localSheetId="5">#REF!</definedName>
    <definedName name="AÇO_CA_50_3_16">#REF!</definedName>
    <definedName name="ACONT2" localSheetId="14">[1]SERVIÇO!#REF!</definedName>
    <definedName name="ACONT2" localSheetId="21">[1]SERVIÇO!#REF!</definedName>
    <definedName name="ACONT2" localSheetId="6">[1]SERVIÇO!#REF!</definedName>
    <definedName name="ACONT2" localSheetId="7">[1]SERVIÇO!#REF!</definedName>
    <definedName name="ACONT2" localSheetId="8">[1]SERVIÇO!#REF!</definedName>
    <definedName name="ACONT2" localSheetId="19">[1]SERVIÇO!#REF!</definedName>
    <definedName name="ACONT2" localSheetId="17">[1]SERVIÇO!#REF!</definedName>
    <definedName name="ACONT2" localSheetId="18">[1]SERVIÇO!#REF!</definedName>
    <definedName name="ACONT2" localSheetId="3">[1]SERVIÇO!#REF!</definedName>
    <definedName name="ACONT2" localSheetId="4">[1]SERVIÇO!#REF!</definedName>
    <definedName name="ACONT2" localSheetId="5">[1]SERVIÇO!#REF!</definedName>
    <definedName name="ACONT2">[1]SERVIÇO!#REF!</definedName>
    <definedName name="ACPIPA" localSheetId="14">[1]SERVIÇO!#REF!</definedName>
    <definedName name="ACPIPA" localSheetId="21">[1]SERVIÇO!#REF!</definedName>
    <definedName name="ACPIPA" localSheetId="6">[1]SERVIÇO!#REF!</definedName>
    <definedName name="ACPIPA" localSheetId="7">[1]SERVIÇO!#REF!</definedName>
    <definedName name="ACPIPA" localSheetId="8">[1]SERVIÇO!#REF!</definedName>
    <definedName name="ACPIPA" localSheetId="19">[1]SERVIÇO!#REF!</definedName>
    <definedName name="ACPIPA" localSheetId="17">[1]SERVIÇO!#REF!</definedName>
    <definedName name="ACPIPA" localSheetId="18">[1]SERVIÇO!#REF!</definedName>
    <definedName name="ACPIPA" localSheetId="3">[1]SERVIÇO!#REF!</definedName>
    <definedName name="ACPIPA" localSheetId="4">[1]SERVIÇO!#REF!</definedName>
    <definedName name="ACPIPA" localSheetId="5">[1]SERVIÇO!#REF!</definedName>
    <definedName name="ACPIPA">[1]SERVIÇO!#REF!</definedName>
    <definedName name="Acréscimo">#REF!</definedName>
    <definedName name="ACTRANSP" localSheetId="14">[1]SERVIÇO!#REF!</definedName>
    <definedName name="ACTRANSP" localSheetId="21">[1]SERVIÇO!#REF!</definedName>
    <definedName name="ACTRANSP" localSheetId="6">[1]SERVIÇO!#REF!</definedName>
    <definedName name="ACTRANSP" localSheetId="7">[1]SERVIÇO!#REF!</definedName>
    <definedName name="ACTRANSP" localSheetId="8">[1]SERVIÇO!#REF!</definedName>
    <definedName name="ACTRANSP" localSheetId="17">[1]SERVIÇO!#REF!</definedName>
    <definedName name="ACTRANSP" localSheetId="18">[1]SERVIÇO!#REF!</definedName>
    <definedName name="ACTRANSP" localSheetId="3">[1]SERVIÇO!#REF!</definedName>
    <definedName name="ACTRANSP" localSheetId="4">[1]SERVIÇO!#REF!</definedName>
    <definedName name="ACTRANSP" localSheetId="5">[1]SERVIÇO!#REF!</definedName>
    <definedName name="ACTRANSP">[1]SERVIÇO!#REF!</definedName>
    <definedName name="acumulado">#REF!</definedName>
    <definedName name="adcs">#REF!</definedName>
    <definedName name="ADESIVO_PVC" localSheetId="14">#REF!</definedName>
    <definedName name="ADESIVO_PVC" localSheetId="21">#REF!</definedName>
    <definedName name="ADESIVO_PVC" localSheetId="6">#REF!</definedName>
    <definedName name="ADESIVO_PVC" localSheetId="7">#REF!</definedName>
    <definedName name="ADESIVO_PVC" localSheetId="8">#REF!</definedName>
    <definedName name="ADESIVO_PVC" localSheetId="19">#REF!</definedName>
    <definedName name="ADESIVO_PVC" localSheetId="17">#REF!</definedName>
    <definedName name="ADESIVO_PVC" localSheetId="18">#REF!</definedName>
    <definedName name="ADESIVO_PVC" localSheetId="3">#REF!</definedName>
    <definedName name="ADESIVO_PVC" localSheetId="4">#REF!</definedName>
    <definedName name="ADESIVO_PVC" localSheetId="5">#REF!</definedName>
    <definedName name="ADESIVO_PVC">#REF!</definedName>
    <definedName name="adfedfds">#N/A</definedName>
    <definedName name="adicional_eixo">#REF!</definedName>
    <definedName name="ADUCQT" localSheetId="14">[1]SERVIÇO!#REF!</definedName>
    <definedName name="ADUCQT" localSheetId="21">[1]SERVIÇO!#REF!</definedName>
    <definedName name="ADUCQT" localSheetId="6">[1]SERVIÇO!#REF!</definedName>
    <definedName name="ADUCQT" localSheetId="7">[1]SERVIÇO!#REF!</definedName>
    <definedName name="ADUCQT" localSheetId="8">[1]SERVIÇO!#REF!</definedName>
    <definedName name="ADUCQT" localSheetId="17">[1]SERVIÇO!#REF!</definedName>
    <definedName name="ADUCQT" localSheetId="18">[1]SERVIÇO!#REF!</definedName>
    <definedName name="ADUCQT" localSheetId="3">[1]SERVIÇO!#REF!</definedName>
    <definedName name="ADUCQT" localSheetId="4">[1]SERVIÇO!#REF!</definedName>
    <definedName name="ADUCQT" localSheetId="5">[1]SERVIÇO!#REF!</definedName>
    <definedName name="ADUCQT">[1]SERVIÇO!#REF!</definedName>
    <definedName name="af" localSheetId="14">#REF!</definedName>
    <definedName name="AF" localSheetId="21">#REF!</definedName>
    <definedName name="af" localSheetId="17">#REF!</definedName>
    <definedName name="af" localSheetId="18">#REF!</definedName>
    <definedName name="af" localSheetId="3">#REF!</definedName>
    <definedName name="af" localSheetId="4">#REF!</definedName>
    <definedName name="af" localSheetId="5">#REF!</definedName>
    <definedName name="af">#REF!</definedName>
    <definedName name="AFP">#REF!</definedName>
    <definedName name="ag" localSheetId="14">#REF!</definedName>
    <definedName name="ag" localSheetId="17">#REF!</definedName>
    <definedName name="ag" localSheetId="18">#REF!</definedName>
    <definedName name="ag" localSheetId="3">#REF!</definedName>
    <definedName name="ag" localSheetId="4">#REF!</definedName>
    <definedName name="ag" localSheetId="5">#REF!</definedName>
    <definedName name="ag">#REF!</definedName>
    <definedName name="AGENCIA">#REF!</definedName>
    <definedName name="AGREGADO">#REF!</definedName>
    <definedName name="AGREGADO_10">#REF!</definedName>
    <definedName name="AGREGADO_10_19">#REF!</definedName>
    <definedName name="AGREGADO_17">#REF!</definedName>
    <definedName name="AGREGADO_17_19">#REF!</definedName>
    <definedName name="AGREGADO_19">#REF!</definedName>
    <definedName name="AGREGADO_4">"$'memória de calculo_liquida'.$#REF!$#REF!"</definedName>
    <definedName name="AGREGADO_6">#REF!</definedName>
    <definedName name="AGREGADO_6_19">#REF!</definedName>
    <definedName name="AGREGADO_7">#REF!</definedName>
    <definedName name="AGREGADO_7_19">#REF!</definedName>
    <definedName name="AGREGADO_8">#REF!</definedName>
    <definedName name="AGREGADO_8_19">#REF!</definedName>
    <definedName name="AGREGADO_9">#REF!</definedName>
    <definedName name="AGREGADO_9_19">#REF!</definedName>
    <definedName name="AGUA_10LT" localSheetId="14">#REF!</definedName>
    <definedName name="AGUA_10LT" localSheetId="21">#REF!</definedName>
    <definedName name="AGUA_10LT" localSheetId="6">#REF!</definedName>
    <definedName name="AGUA_10LT" localSheetId="7">#REF!</definedName>
    <definedName name="AGUA_10LT" localSheetId="8">#REF!</definedName>
    <definedName name="AGUA_10LT" localSheetId="19">#REF!</definedName>
    <definedName name="AGUA_10LT" localSheetId="17">#REF!</definedName>
    <definedName name="AGUA_10LT" localSheetId="18">#REF!</definedName>
    <definedName name="AGUA_10LT" localSheetId="3">#REF!</definedName>
    <definedName name="AGUA_10LT" localSheetId="4">#REF!</definedName>
    <definedName name="AGUA_10LT" localSheetId="5">#REF!</definedName>
    <definedName name="AGUA_10LT">#REF!</definedName>
    <definedName name="AGUARRAZ" localSheetId="14">#REF!</definedName>
    <definedName name="AGUARRAZ" localSheetId="21">#REF!</definedName>
    <definedName name="AGUARRAZ" localSheetId="6">#REF!</definedName>
    <definedName name="AGUARRAZ" localSheetId="7">#REF!</definedName>
    <definedName name="AGUARRAZ" localSheetId="8">#REF!</definedName>
    <definedName name="AGUARRAZ" localSheetId="19">#REF!</definedName>
    <definedName name="AGUARRAZ" localSheetId="17">#REF!</definedName>
    <definedName name="AGUARRAZ" localSheetId="18">#REF!</definedName>
    <definedName name="AGUARRAZ" localSheetId="3">#REF!</definedName>
    <definedName name="AGUARRAZ" localSheetId="4">#REF!</definedName>
    <definedName name="AGUARRAZ" localSheetId="5">#REF!</definedName>
    <definedName name="AGUARRAZ">#REF!</definedName>
    <definedName name="AILTON">Plan1</definedName>
    <definedName name="AILTON_1">#N/A</definedName>
    <definedName name="AILTON_2">#N/A</definedName>
    <definedName name="AITEM" localSheetId="14">[1]SERVIÇO!#REF!</definedName>
    <definedName name="AITEM" localSheetId="21">[1]SERVIÇO!#REF!</definedName>
    <definedName name="AITEM" localSheetId="6">[1]SERVIÇO!#REF!</definedName>
    <definedName name="AITEM" localSheetId="7">[1]SERVIÇO!#REF!</definedName>
    <definedName name="AITEM" localSheetId="8">[1]SERVIÇO!#REF!</definedName>
    <definedName name="AITEM" localSheetId="19">[1]SERVIÇO!#REF!</definedName>
    <definedName name="AITEM" localSheetId="17">[1]SERVIÇO!#REF!</definedName>
    <definedName name="AITEM" localSheetId="18">[1]SERVIÇO!#REF!</definedName>
    <definedName name="AITEM" localSheetId="3">[1]SERVIÇO!#REF!</definedName>
    <definedName name="AITEM" localSheetId="4">[1]SERVIÇO!#REF!</definedName>
    <definedName name="AITEM" localSheetId="5">[1]SERVIÇO!#REF!</definedName>
    <definedName name="AITEM">[1]SERVIÇO!#REF!</definedName>
    <definedName name="aj">#REF!</definedName>
    <definedName name="AJUDANTE" localSheetId="14">#REF!</definedName>
    <definedName name="AJUDANTE" localSheetId="21">#REF!</definedName>
    <definedName name="AJUDANTE" localSheetId="6">#REF!</definedName>
    <definedName name="AJUDANTE" localSheetId="7">#REF!</definedName>
    <definedName name="AJUDANTE" localSheetId="8">#REF!</definedName>
    <definedName name="AJUDANTE" localSheetId="19">#REF!</definedName>
    <definedName name="AJUDANTE" localSheetId="17">#REF!</definedName>
    <definedName name="AJUDANTE" localSheetId="18">#REF!</definedName>
    <definedName name="AJUDANTE" localSheetId="3">#REF!</definedName>
    <definedName name="AJUDANTE" localSheetId="4">#REF!</definedName>
    <definedName name="AJUDANTE" localSheetId="5">#REF!</definedName>
    <definedName name="AJUDANTE">#REF!</definedName>
    <definedName name="ala_3">#REF!</definedName>
    <definedName name="alcool">#REF!</definedName>
    <definedName name="alex" hidden="1">{#N/A,#N/A,FALSE,"MO (2)"}</definedName>
    <definedName name="ali_1">#REF!</definedName>
    <definedName name="ali_2">#REF!</definedName>
    <definedName name="ali_3">#REF!</definedName>
    <definedName name="ALI_CARNE_1">#REF!</definedName>
    <definedName name="ALI_CARNE_2">#REF!</definedName>
    <definedName name="ALIQ_1">#REF!</definedName>
    <definedName name="ALIQ_10">#REF!</definedName>
    <definedName name="ALIQ_2">#REF!</definedName>
    <definedName name="ALIQ_3">#REF!</definedName>
    <definedName name="ALIQ_4">#REF!</definedName>
    <definedName name="ALIQ_5">#REF!</definedName>
    <definedName name="ALIQ_6">#REF!</definedName>
    <definedName name="ALIQ_7">#REF!</definedName>
    <definedName name="ALIQ_8">#REF!</definedName>
    <definedName name="ALIQ_9">#REF!</definedName>
    <definedName name="ALIZAR_MAD_LEI" localSheetId="14">#REF!</definedName>
    <definedName name="ALIZAR_MAD_LEI" localSheetId="21">#REF!</definedName>
    <definedName name="ALIZAR_MAD_LEI" localSheetId="6">#REF!</definedName>
    <definedName name="ALIZAR_MAD_LEI" localSheetId="7">#REF!</definedName>
    <definedName name="ALIZAR_MAD_LEI" localSheetId="8">#REF!</definedName>
    <definedName name="ALIZAR_MAD_LEI" localSheetId="19">#REF!</definedName>
    <definedName name="ALIZAR_MAD_LEI" localSheetId="17">#REF!</definedName>
    <definedName name="ALIZAR_MAD_LEI" localSheetId="18">#REF!</definedName>
    <definedName name="ALIZAR_MAD_LEI" localSheetId="3">#REF!</definedName>
    <definedName name="ALIZAR_MAD_LEI" localSheetId="4">#REF!</definedName>
    <definedName name="ALIZAR_MAD_LEI" localSheetId="5">#REF!</definedName>
    <definedName name="ALIZAR_MAD_LEI">#REF!</definedName>
    <definedName name="ALTA" localSheetId="14">'[2]PRO-08'!#REF!</definedName>
    <definedName name="ALTA" localSheetId="21">'[2]PRO-08'!#REF!</definedName>
    <definedName name="ALTA" localSheetId="6">'[2]PRO-08'!#REF!</definedName>
    <definedName name="ALTA" localSheetId="7">'[2]PRO-08'!#REF!</definedName>
    <definedName name="ALTA" localSheetId="8">'[2]PRO-08'!#REF!</definedName>
    <definedName name="ALTA" localSheetId="19">'[2]PRO-08'!#REF!</definedName>
    <definedName name="ALTA" localSheetId="17">'[2]PRO-08'!#REF!</definedName>
    <definedName name="ALTA" localSheetId="18">'[2]PRO-08'!#REF!</definedName>
    <definedName name="ALTA" localSheetId="3">'[2]PRO-08'!#REF!</definedName>
    <definedName name="ALTA" localSheetId="4">'[2]PRO-08'!#REF!</definedName>
    <definedName name="ALTA" localSheetId="5">'[2]PRO-08'!#REF!</definedName>
    <definedName name="ALTA">'[2]PRO-08'!#REF!</definedName>
    <definedName name="ALTADUC" localSheetId="14">[1]SERVIÇO!#REF!</definedName>
    <definedName name="ALTADUC" localSheetId="21">[1]SERVIÇO!#REF!</definedName>
    <definedName name="ALTADUC" localSheetId="6">[1]SERVIÇO!#REF!</definedName>
    <definedName name="ALTADUC" localSheetId="7">[1]SERVIÇO!#REF!</definedName>
    <definedName name="ALTADUC" localSheetId="8">[1]SERVIÇO!#REF!</definedName>
    <definedName name="ALTADUC" localSheetId="19">[1]SERVIÇO!#REF!</definedName>
    <definedName name="ALTADUC" localSheetId="17">[1]SERVIÇO!#REF!</definedName>
    <definedName name="ALTADUC" localSheetId="18">[1]SERVIÇO!#REF!</definedName>
    <definedName name="ALTADUC" localSheetId="3">[1]SERVIÇO!#REF!</definedName>
    <definedName name="ALTADUC" localSheetId="4">[1]SERVIÇO!#REF!</definedName>
    <definedName name="ALTADUC" localSheetId="5">[1]SERVIÇO!#REF!</definedName>
    <definedName name="ALTADUC">[1]SERVIÇO!#REF!</definedName>
    <definedName name="ALTBOMB" localSheetId="14">[1]SERVIÇO!#REF!</definedName>
    <definedName name="ALTBOMB" localSheetId="21">[1]SERVIÇO!#REF!</definedName>
    <definedName name="ALTBOMB" localSheetId="6">[1]SERVIÇO!#REF!</definedName>
    <definedName name="ALTBOMB" localSheetId="7">[1]SERVIÇO!#REF!</definedName>
    <definedName name="ALTBOMB" localSheetId="8">[1]SERVIÇO!#REF!</definedName>
    <definedName name="ALTBOMB" localSheetId="17">[1]SERVIÇO!#REF!</definedName>
    <definedName name="ALTBOMB" localSheetId="18">[1]SERVIÇO!#REF!</definedName>
    <definedName name="ALTBOMB" localSheetId="3">[1]SERVIÇO!#REF!</definedName>
    <definedName name="ALTBOMB" localSheetId="4">[1]SERVIÇO!#REF!</definedName>
    <definedName name="ALTBOMB" localSheetId="5">[1]SERVIÇO!#REF!</definedName>
    <definedName name="ALTBOMB">[1]SERVIÇO!#REF!</definedName>
    <definedName name="ALTCAP" localSheetId="14">[1]SERVIÇO!#REF!</definedName>
    <definedName name="ALTCAP" localSheetId="21">[1]SERVIÇO!#REF!</definedName>
    <definedName name="ALTCAP" localSheetId="6">[1]SERVIÇO!#REF!</definedName>
    <definedName name="ALTCAP" localSheetId="7">[1]SERVIÇO!#REF!</definedName>
    <definedName name="ALTCAP" localSheetId="8">[1]SERVIÇO!#REF!</definedName>
    <definedName name="ALTCAP" localSheetId="17">[1]SERVIÇO!#REF!</definedName>
    <definedName name="ALTCAP" localSheetId="18">[1]SERVIÇO!#REF!</definedName>
    <definedName name="ALTCAP" localSheetId="3">[1]SERVIÇO!#REF!</definedName>
    <definedName name="ALTCAP" localSheetId="4">[1]SERVIÇO!#REF!</definedName>
    <definedName name="ALTCAP" localSheetId="5">[1]SERVIÇO!#REF!</definedName>
    <definedName name="ALTCAP">[1]SERVIÇO!#REF!</definedName>
    <definedName name="ALTDER" localSheetId="14">[1]SERVIÇO!#REF!</definedName>
    <definedName name="ALTDER" localSheetId="21">[1]SERVIÇO!#REF!</definedName>
    <definedName name="ALTDER" localSheetId="6">[1]SERVIÇO!#REF!</definedName>
    <definedName name="ALTDER" localSheetId="7">[1]SERVIÇO!#REF!</definedName>
    <definedName name="ALTDER" localSheetId="8">[1]SERVIÇO!#REF!</definedName>
    <definedName name="ALTDER" localSheetId="17">[1]SERVIÇO!#REF!</definedName>
    <definedName name="ALTDER" localSheetId="18">[1]SERVIÇO!#REF!</definedName>
    <definedName name="ALTDER" localSheetId="3">[1]SERVIÇO!#REF!</definedName>
    <definedName name="ALTDER" localSheetId="4">[1]SERVIÇO!#REF!</definedName>
    <definedName name="ALTDER" localSheetId="5">[1]SERVIÇO!#REF!</definedName>
    <definedName name="ALTDER">[1]SERVIÇO!#REF!</definedName>
    <definedName name="ALTEQUIP" localSheetId="14">[1]SERVIÇO!#REF!</definedName>
    <definedName name="ALTEQUIP" localSheetId="21">[1]SERVIÇO!#REF!</definedName>
    <definedName name="ALTEQUIP" localSheetId="6">[1]SERVIÇO!#REF!</definedName>
    <definedName name="ALTEQUIP" localSheetId="7">[1]SERVIÇO!#REF!</definedName>
    <definedName name="ALTEQUIP" localSheetId="8">[1]SERVIÇO!#REF!</definedName>
    <definedName name="ALTEQUIP" localSheetId="17">[1]SERVIÇO!#REF!</definedName>
    <definedName name="ALTEQUIP" localSheetId="18">[1]SERVIÇO!#REF!</definedName>
    <definedName name="ALTEQUIP" localSheetId="3">[1]SERVIÇO!#REF!</definedName>
    <definedName name="ALTEQUIP" localSheetId="4">[1]SERVIÇO!#REF!</definedName>
    <definedName name="ALTEQUIP" localSheetId="5">[1]SERVIÇO!#REF!</definedName>
    <definedName name="ALTEQUIP">[1]SERVIÇO!#REF!</definedName>
    <definedName name="alteração">#REF!</definedName>
    <definedName name="ALTIEQP" localSheetId="14">[1]SERVIÇO!#REF!</definedName>
    <definedName name="ALTIEQP" localSheetId="21">[1]SERVIÇO!#REF!</definedName>
    <definedName name="ALTIEQP" localSheetId="6">[1]SERVIÇO!#REF!</definedName>
    <definedName name="ALTIEQP" localSheetId="7">[1]SERVIÇO!#REF!</definedName>
    <definedName name="ALTIEQP" localSheetId="8">[1]SERVIÇO!#REF!</definedName>
    <definedName name="ALTIEQP" localSheetId="17">[1]SERVIÇO!#REF!</definedName>
    <definedName name="ALTIEQP" localSheetId="18">[1]SERVIÇO!#REF!</definedName>
    <definedName name="ALTIEQP" localSheetId="3">[1]SERVIÇO!#REF!</definedName>
    <definedName name="ALTIEQP" localSheetId="4">[1]SERVIÇO!#REF!</definedName>
    <definedName name="ALTIEQP" localSheetId="5">[1]SERVIÇO!#REF!</definedName>
    <definedName name="ALTIEQP">[1]SERVIÇO!#REF!</definedName>
    <definedName name="ALTMUR" localSheetId="14">[1]SERVIÇO!#REF!</definedName>
    <definedName name="ALTMUR" localSheetId="21">[1]SERVIÇO!#REF!</definedName>
    <definedName name="ALTMUR" localSheetId="6">[1]SERVIÇO!#REF!</definedName>
    <definedName name="ALTMUR" localSheetId="7">[1]SERVIÇO!#REF!</definedName>
    <definedName name="ALTMUR" localSheetId="8">[1]SERVIÇO!#REF!</definedName>
    <definedName name="ALTMUR" localSheetId="17">[1]SERVIÇO!#REF!</definedName>
    <definedName name="ALTMUR" localSheetId="18">[1]SERVIÇO!#REF!</definedName>
    <definedName name="ALTMUR" localSheetId="3">[1]SERVIÇO!#REF!</definedName>
    <definedName name="ALTMUR" localSheetId="4">[1]SERVIÇO!#REF!</definedName>
    <definedName name="ALTMUR" localSheetId="5">[1]SERVIÇO!#REF!</definedName>
    <definedName name="ALTMUR">[1]SERVIÇO!#REF!</definedName>
    <definedName name="ALTRES10" localSheetId="14">[1]SERVIÇO!#REF!</definedName>
    <definedName name="ALTRES10" localSheetId="21">[1]SERVIÇO!#REF!</definedName>
    <definedName name="ALTRES10" localSheetId="6">[1]SERVIÇO!#REF!</definedName>
    <definedName name="ALTRES10" localSheetId="7">[1]SERVIÇO!#REF!</definedName>
    <definedName name="ALTRES10" localSheetId="8">[1]SERVIÇO!#REF!</definedName>
    <definedName name="ALTRES10" localSheetId="17">[1]SERVIÇO!#REF!</definedName>
    <definedName name="ALTRES10" localSheetId="18">[1]SERVIÇO!#REF!</definedName>
    <definedName name="ALTRES10" localSheetId="3">[1]SERVIÇO!#REF!</definedName>
    <definedName name="ALTRES10" localSheetId="4">[1]SERVIÇO!#REF!</definedName>
    <definedName name="ALTRES10" localSheetId="5">[1]SERVIÇO!#REF!</definedName>
    <definedName name="ALTRES10">[1]SERVIÇO!#REF!</definedName>
    <definedName name="ALTRES15" localSheetId="14">[1]SERVIÇO!#REF!</definedName>
    <definedName name="ALTRES15" localSheetId="21">[1]SERVIÇO!#REF!</definedName>
    <definedName name="ALTRES15" localSheetId="6">[1]SERVIÇO!#REF!</definedName>
    <definedName name="ALTRES15" localSheetId="7">[1]SERVIÇO!#REF!</definedName>
    <definedName name="ALTRES15" localSheetId="8">[1]SERVIÇO!#REF!</definedName>
    <definedName name="ALTRES15" localSheetId="17">[1]SERVIÇO!#REF!</definedName>
    <definedName name="ALTRES15" localSheetId="18">[1]SERVIÇO!#REF!</definedName>
    <definedName name="ALTRES15" localSheetId="3">[1]SERVIÇO!#REF!</definedName>
    <definedName name="ALTRES15" localSheetId="4">[1]SERVIÇO!#REF!</definedName>
    <definedName name="ALTRES15" localSheetId="5">[1]SERVIÇO!#REF!</definedName>
    <definedName name="ALTRES15">[1]SERVIÇO!#REF!</definedName>
    <definedName name="ALTRES20" localSheetId="14">[1]SERVIÇO!#REF!</definedName>
    <definedName name="ALTRES20" localSheetId="21">[1]SERVIÇO!#REF!</definedName>
    <definedName name="ALTRES20" localSheetId="6">[1]SERVIÇO!#REF!</definedName>
    <definedName name="ALTRES20" localSheetId="7">[1]SERVIÇO!#REF!</definedName>
    <definedName name="ALTRES20" localSheetId="8">[1]SERVIÇO!#REF!</definedName>
    <definedName name="ALTRES20" localSheetId="17">[1]SERVIÇO!#REF!</definedName>
    <definedName name="ALTRES20" localSheetId="18">[1]SERVIÇO!#REF!</definedName>
    <definedName name="ALTRES20" localSheetId="3">[1]SERVIÇO!#REF!</definedName>
    <definedName name="ALTRES20" localSheetId="4">[1]SERVIÇO!#REF!</definedName>
    <definedName name="ALTRES20" localSheetId="5">[1]SERVIÇO!#REF!</definedName>
    <definedName name="ALTRES20">[1]SERVIÇO!#REF!</definedName>
    <definedName name="ALTTRANS" localSheetId="14">[1]SERVIÇO!#REF!</definedName>
    <definedName name="ALTTRANS" localSheetId="21">[1]SERVIÇO!#REF!</definedName>
    <definedName name="ALTTRANS" localSheetId="6">[1]SERVIÇO!#REF!</definedName>
    <definedName name="ALTTRANS" localSheetId="7">[1]SERVIÇO!#REF!</definedName>
    <definedName name="ALTTRANS" localSheetId="8">[1]SERVIÇO!#REF!</definedName>
    <definedName name="ALTTRANS" localSheetId="17">[1]SERVIÇO!#REF!</definedName>
    <definedName name="ALTTRANS" localSheetId="18">[1]SERVIÇO!#REF!</definedName>
    <definedName name="ALTTRANS" localSheetId="3">[1]SERVIÇO!#REF!</definedName>
    <definedName name="ALTTRANS" localSheetId="4">[1]SERVIÇO!#REF!</definedName>
    <definedName name="ALTTRANS" localSheetId="5">[1]SERVIÇO!#REF!</definedName>
    <definedName name="ALTTRANS">[1]SERVIÇO!#REF!</definedName>
    <definedName name="amarela" localSheetId="14">#REF!</definedName>
    <definedName name="amarela" localSheetId="21">#REF!</definedName>
    <definedName name="amarela" localSheetId="6">#REF!</definedName>
    <definedName name="amarela" localSheetId="7">#REF!</definedName>
    <definedName name="amarela" localSheetId="8">#REF!</definedName>
    <definedName name="amarela" localSheetId="19">#REF!</definedName>
    <definedName name="amarela" localSheetId="17">#REF!</definedName>
    <definedName name="amarela" localSheetId="18">#REF!</definedName>
    <definedName name="amarela" localSheetId="3">#REF!</definedName>
    <definedName name="amarela" localSheetId="4">#REF!</definedName>
    <definedName name="amarela" localSheetId="5">#REF!</definedName>
    <definedName name="amarela">#REF!</definedName>
    <definedName name="Amarelo">#REF!</definedName>
    <definedName name="AMONIA" localSheetId="14">#REF!</definedName>
    <definedName name="AMONIA" localSheetId="21">#REF!</definedName>
    <definedName name="AMONIA" localSheetId="6">#REF!</definedName>
    <definedName name="AMONIA" localSheetId="7">#REF!</definedName>
    <definedName name="AMONIA" localSheetId="8">#REF!</definedName>
    <definedName name="AMONIA" localSheetId="19">#REF!</definedName>
    <definedName name="AMONIA" localSheetId="17">#REF!</definedName>
    <definedName name="AMONIA" localSheetId="18">#REF!</definedName>
    <definedName name="AMONIA" localSheetId="3">#REF!</definedName>
    <definedName name="AMONIA" localSheetId="4">#REF!</definedName>
    <definedName name="AMONIA" localSheetId="5">#REF!</definedName>
    <definedName name="AMONIA">#REF!</definedName>
    <definedName name="AND">#REF!</definedName>
    <definedName name="anscount" hidden="1">3</definedName>
    <definedName name="ant" hidden="1">{#N/A,#N/A,FALSE,"MO (2)"}</definedName>
    <definedName name="aoppp">#REF!</definedName>
    <definedName name="APRENDIZ" localSheetId="21">{"total","SUM(total)","YNNNN",FALSE}</definedName>
    <definedName name="APRENDIZ" localSheetId="19">{"total","SUM(total)","YNNNN",FALSE}</definedName>
    <definedName name="APRENDIZ">{"total","SUM(total)","YNNNN",FALSE}</definedName>
    <definedName name="AQCAP20">"$#REF!.$I$15"</definedName>
    <definedName name="AQCM30">"$#REF!.$I$16"</definedName>
    <definedName name="AQRM1C">"$#REF!.$I$18"</definedName>
    <definedName name="AQRR1C">"$#REF!.$I$17"</definedName>
    <definedName name="AQTEMP1" localSheetId="14">[1]SERVIÇO!#REF!</definedName>
    <definedName name="AQTEMP1" localSheetId="21">[1]SERVIÇO!#REF!</definedName>
    <definedName name="AQTEMP1" localSheetId="6">[1]SERVIÇO!#REF!</definedName>
    <definedName name="AQTEMP1" localSheetId="7">[1]SERVIÇO!#REF!</definedName>
    <definedName name="AQTEMP1" localSheetId="8">[1]SERVIÇO!#REF!</definedName>
    <definedName name="AQTEMP1" localSheetId="17">[1]SERVIÇO!#REF!</definedName>
    <definedName name="AQTEMP1" localSheetId="18">[1]SERVIÇO!#REF!</definedName>
    <definedName name="AQTEMP1" localSheetId="3">[1]SERVIÇO!#REF!</definedName>
    <definedName name="AQTEMP1" localSheetId="4">[1]SERVIÇO!#REF!</definedName>
    <definedName name="AQTEMP1" localSheetId="5">[1]SERVIÇO!#REF!</definedName>
    <definedName name="AQTEMP1">[1]SERVIÇO!#REF!</definedName>
    <definedName name="AQTEMP2" localSheetId="14">[1]SERVIÇO!#REF!</definedName>
    <definedName name="AQTEMP2" localSheetId="21">[1]SERVIÇO!#REF!</definedName>
    <definedName name="AQTEMP2" localSheetId="6">[1]SERVIÇO!#REF!</definedName>
    <definedName name="AQTEMP2" localSheetId="7">[1]SERVIÇO!#REF!</definedName>
    <definedName name="AQTEMP2" localSheetId="8">[1]SERVIÇO!#REF!</definedName>
    <definedName name="AQTEMP2" localSheetId="17">[1]SERVIÇO!#REF!</definedName>
    <definedName name="AQTEMP2" localSheetId="18">[1]SERVIÇO!#REF!</definedName>
    <definedName name="AQTEMP2" localSheetId="3">[1]SERVIÇO!#REF!</definedName>
    <definedName name="AQTEMP2" localSheetId="4">[1]SERVIÇO!#REF!</definedName>
    <definedName name="AQTEMP2" localSheetId="5">[1]SERVIÇO!#REF!</definedName>
    <definedName name="AQTEMP2">[1]SERVIÇO!#REF!</definedName>
    <definedName name="ARAME_RECOZIDO">[3]Insumos!$I$22</definedName>
    <definedName name="area_base_4">"$#REF!.$#REF!$#REF!"</definedName>
    <definedName name="area_base_5">#REF!</definedName>
    <definedName name="_xlnm.Extract">#REF!</definedName>
    <definedName name="_xlnm.Print_Area" localSheetId="11">'CPU CODEVASF'!$A$1:$H$139</definedName>
    <definedName name="_xlnm.Print_Area" localSheetId="12">CPU_SICRO!$A$1:$I$493</definedName>
    <definedName name="_xlnm.Print_Area" localSheetId="21">'CPU-16 Comp. Projeto Executivo'!$A$1:$G$36</definedName>
    <definedName name="_xlnm.Print_Area" localSheetId="6">'CRONOGRAMA LOTE 01'!$A$1:$O$28</definedName>
    <definedName name="_xlnm.Print_Area" localSheetId="7">'CRONOGRAMA LOTE 02'!$A$1:$O$28</definedName>
    <definedName name="_xlnm.Print_Area" localSheetId="8">'CRONOGRAMA LOTE 03'!$A$1:$O$28</definedName>
    <definedName name="_xlnm.Print_Area" localSheetId="1">'CRONOGRAMA MINIMO'!$A$1:$O$28</definedName>
    <definedName name="_xlnm.Print_Area" localSheetId="15">'ENC. SOCIAIS'!$A$1:$F$52</definedName>
    <definedName name="_xlnm.Print_Area" localSheetId="9">'MEMÓRIA DE CÁLCULO'!$A$1:$J$525</definedName>
    <definedName name="_xlnm.Print_Area" localSheetId="16">'Mob e Desmob - LOTE 01'!$A$1:$N$38</definedName>
    <definedName name="_xlnm.Print_Area" localSheetId="17">'Mob e Desmob - LOTE 02'!$A$1:$N$38</definedName>
    <definedName name="_xlnm.Print_Area" localSheetId="18">'Mob e Desmob - LOTE 03'!$A$1:$N$38</definedName>
    <definedName name="_xlnm.Print_Area" localSheetId="3">'PLANILHA LOTE 01'!$A$2:$L$41</definedName>
    <definedName name="_xlnm.Print_Area" localSheetId="4">'PLANILHA LOTE 02'!$A$2:$L$41</definedName>
    <definedName name="_xlnm.Print_Area" localSheetId="5">'PLANILHA LOTE 03'!$A$2:$L$41</definedName>
    <definedName name="_xlnm.Print_Area" localSheetId="2">'PLANILHA RESUMO '!$B$2:$G$20</definedName>
    <definedName name="_xlnm.Print_Area" localSheetId="0">'RESUMO MODULO MINIMO'!$A$2:$K$42</definedName>
    <definedName name="_xlnm.Print_Area" localSheetId="10">'SERVIÇOS PRELI'!$A$1:$I$25</definedName>
    <definedName name="_xlnm.Print_Area">#REF!</definedName>
    <definedName name="Área_impressão_IM" localSheetId="14">#REF!</definedName>
    <definedName name="Área_impressão_IM" localSheetId="21">#REF!</definedName>
    <definedName name="Área_impressão_IM" localSheetId="6">#REF!</definedName>
    <definedName name="Área_impressão_IM" localSheetId="7">#REF!</definedName>
    <definedName name="Área_impressão_IM" localSheetId="8">#REF!</definedName>
    <definedName name="Área_impressão_IM" localSheetId="19">#REF!</definedName>
    <definedName name="Área_impressão_IM" localSheetId="17">#REF!</definedName>
    <definedName name="Área_impressão_IM" localSheetId="18">#REF!</definedName>
    <definedName name="Área_impressão_IM" localSheetId="3">#REF!</definedName>
    <definedName name="Área_impressão_IM" localSheetId="4">#REF!</definedName>
    <definedName name="Área_impressão_IM" localSheetId="5">#REF!</definedName>
    <definedName name="Área_impressão_IM">#REF!</definedName>
    <definedName name="AREA_IMPRI">#REF!</definedName>
    <definedName name="area_sub_base">#REF!</definedName>
    <definedName name="areabase">#REF!</definedName>
    <definedName name="AREIA" localSheetId="14">#REF!</definedName>
    <definedName name="AREIA" localSheetId="21">#REF!</definedName>
    <definedName name="AREIA" localSheetId="6">#REF!</definedName>
    <definedName name="AREIA" localSheetId="7">#REF!</definedName>
    <definedName name="AREIA" localSheetId="8">#REF!</definedName>
    <definedName name="AREIA" localSheetId="19">#REF!</definedName>
    <definedName name="AREIA" localSheetId="17">#REF!</definedName>
    <definedName name="AREIA" localSheetId="18">#REF!</definedName>
    <definedName name="AREIA" localSheetId="3">#REF!</definedName>
    <definedName name="AREIA" localSheetId="4">#REF!</definedName>
    <definedName name="AREIA" localSheetId="5">#REF!</definedName>
    <definedName name="AREIA">#REF!</definedName>
    <definedName name="ARGAMASSA">#REF!</definedName>
    <definedName name="ARMAÇÃO_CONCRETO" localSheetId="14">#REF!</definedName>
    <definedName name="ARMAÇÃO_CONCRETO" localSheetId="21">#REF!</definedName>
    <definedName name="ARMAÇÃO_CONCRETO" localSheetId="6">#REF!</definedName>
    <definedName name="ARMAÇÃO_CONCRETO" localSheetId="7">#REF!</definedName>
    <definedName name="ARMAÇÃO_CONCRETO" localSheetId="8">#REF!</definedName>
    <definedName name="ARMAÇÃO_CONCRETO" localSheetId="19">#REF!</definedName>
    <definedName name="ARMAÇÃO_CONCRETO" localSheetId="17">#REF!</definedName>
    <definedName name="ARMAÇÃO_CONCRETO" localSheetId="18">#REF!</definedName>
    <definedName name="ARMAÇÃO_CONCRETO" localSheetId="3">#REF!</definedName>
    <definedName name="ARMAÇÃO_CONCRETO" localSheetId="4">#REF!</definedName>
    <definedName name="ARMAÇÃO_CONCRETO" localSheetId="5">#REF!</definedName>
    <definedName name="ARMAÇÃO_CONCRETO">#REF!</definedName>
    <definedName name="ARMADOR" localSheetId="14">#REF!</definedName>
    <definedName name="ARMADOR" localSheetId="21">#REF!</definedName>
    <definedName name="ARMADOR" localSheetId="6">#REF!</definedName>
    <definedName name="ARMADOR" localSheetId="7">#REF!</definedName>
    <definedName name="ARMADOR" localSheetId="8">#REF!</definedName>
    <definedName name="ARMADOR" localSheetId="17">#REF!</definedName>
    <definedName name="ARMADOR" localSheetId="18">#REF!</definedName>
    <definedName name="ARMADOR" localSheetId="3">#REF!</definedName>
    <definedName name="ARMADOR" localSheetId="4">#REF!</definedName>
    <definedName name="ARMADOR" localSheetId="5">#REF!</definedName>
    <definedName name="ARMADOR">#REF!</definedName>
    <definedName name="ARMARIO_90X60X17_CM" localSheetId="14">#REF!</definedName>
    <definedName name="ARMARIO_90X60X17_CM" localSheetId="21">#REF!</definedName>
    <definedName name="ARMARIO_90X60X17_CM" localSheetId="6">#REF!</definedName>
    <definedName name="ARMARIO_90X60X17_CM" localSheetId="7">#REF!</definedName>
    <definedName name="ARMARIO_90X60X17_CM" localSheetId="8">#REF!</definedName>
    <definedName name="ARMARIO_90X60X17_CM" localSheetId="17">#REF!</definedName>
    <definedName name="ARMARIO_90X60X17_CM" localSheetId="18">#REF!</definedName>
    <definedName name="ARMARIO_90X60X17_CM" localSheetId="3">#REF!</definedName>
    <definedName name="ARMARIO_90X60X17_CM" localSheetId="4">#REF!</definedName>
    <definedName name="ARMARIO_90X60X17_CM" localSheetId="5">#REF!</definedName>
    <definedName name="ARMARIO_90X60X17_CM">#REF!</definedName>
    <definedName name="ARQ" localSheetId="13">[1]SERVIÇO!#REF!</definedName>
    <definedName name="ARQ" localSheetId="14">[1]SERVIÇO!#REF!</definedName>
    <definedName name="ARQ" localSheetId="21">[1]SERVIÇO!#REF!</definedName>
    <definedName name="ARQ" localSheetId="6">[1]SERVIÇO!#REF!</definedName>
    <definedName name="ARQ" localSheetId="7">[1]SERVIÇO!#REF!</definedName>
    <definedName name="ARQ" localSheetId="8">[1]SERVIÇO!#REF!</definedName>
    <definedName name="ARQ" localSheetId="19">[1]SERVIÇO!#REF!</definedName>
    <definedName name="ARQ" localSheetId="17">[1]SERVIÇO!#REF!</definedName>
    <definedName name="ARQ" localSheetId="18">[1]SERVIÇO!#REF!</definedName>
    <definedName name="ARQ" localSheetId="3">[1]SERVIÇO!#REF!</definedName>
    <definedName name="ARQ" localSheetId="4">[1]SERVIÇO!#REF!</definedName>
    <definedName name="ARQ" localSheetId="5">[1]SERVIÇO!#REF!</definedName>
    <definedName name="ARQ">[1]SERVIÇO!#REF!</definedName>
    <definedName name="ARQERR" localSheetId="13">[1]SERVIÇO!#REF!</definedName>
    <definedName name="ARQERR" localSheetId="14">[1]SERVIÇO!#REF!</definedName>
    <definedName name="ARQERR" localSheetId="21">[1]SERVIÇO!#REF!</definedName>
    <definedName name="ARQERR" localSheetId="6">[1]SERVIÇO!#REF!</definedName>
    <definedName name="ARQERR" localSheetId="7">[1]SERVIÇO!#REF!</definedName>
    <definedName name="ARQERR" localSheetId="8">[1]SERVIÇO!#REF!</definedName>
    <definedName name="ARQERR" localSheetId="19">[1]SERVIÇO!#REF!</definedName>
    <definedName name="ARQERR" localSheetId="17">[1]SERVIÇO!#REF!</definedName>
    <definedName name="ARQERR" localSheetId="18">[1]SERVIÇO!#REF!</definedName>
    <definedName name="ARQERR" localSheetId="3">[1]SERVIÇO!#REF!</definedName>
    <definedName name="ARQERR" localSheetId="4">[1]SERVIÇO!#REF!</definedName>
    <definedName name="ARQERR" localSheetId="5">[1]SERVIÇO!#REF!</definedName>
    <definedName name="ARQERR">[1]SERVIÇO!#REF!</definedName>
    <definedName name="ARQMARC" localSheetId="13">[1]SERVIÇO!#REF!</definedName>
    <definedName name="ARQMARC" localSheetId="14">[1]SERVIÇO!#REF!</definedName>
    <definedName name="ARQMARC" localSheetId="21">[1]SERVIÇO!#REF!</definedName>
    <definedName name="ARQMARC" localSheetId="6">[1]SERVIÇO!#REF!</definedName>
    <definedName name="ARQMARC" localSheetId="7">[1]SERVIÇO!#REF!</definedName>
    <definedName name="ARQMARC" localSheetId="8">[1]SERVIÇO!#REF!</definedName>
    <definedName name="ARQMARC" localSheetId="17">[1]SERVIÇO!#REF!</definedName>
    <definedName name="ARQMARC" localSheetId="18">[1]SERVIÇO!#REF!</definedName>
    <definedName name="ARQMARC" localSheetId="3">[1]SERVIÇO!#REF!</definedName>
    <definedName name="ARQMARC" localSheetId="4">[1]SERVIÇO!#REF!</definedName>
    <definedName name="ARQMARC" localSheetId="5">[1]SERVIÇO!#REF!</definedName>
    <definedName name="ARQMARC">[1]SERVIÇO!#REF!</definedName>
    <definedName name="ARQPLAN" localSheetId="13">[1]SERVIÇO!#REF!</definedName>
    <definedName name="ARQPLAN" localSheetId="14">[1]SERVIÇO!#REF!</definedName>
    <definedName name="ARQPLAN" localSheetId="21">[1]SERVIÇO!#REF!</definedName>
    <definedName name="ARQPLAN" localSheetId="6">[1]SERVIÇO!#REF!</definedName>
    <definedName name="ARQPLAN" localSheetId="7">[1]SERVIÇO!#REF!</definedName>
    <definedName name="ARQPLAN" localSheetId="8">[1]SERVIÇO!#REF!</definedName>
    <definedName name="ARQPLAN" localSheetId="17">[1]SERVIÇO!#REF!</definedName>
    <definedName name="ARQPLAN" localSheetId="18">[1]SERVIÇO!#REF!</definedName>
    <definedName name="ARQPLAN" localSheetId="3">[1]SERVIÇO!#REF!</definedName>
    <definedName name="ARQPLAN" localSheetId="4">[1]SERVIÇO!#REF!</definedName>
    <definedName name="ARQPLAN" localSheetId="5">[1]SERVIÇO!#REF!</definedName>
    <definedName name="ARQPLAN">[1]SERVIÇO!#REF!</definedName>
    <definedName name="ARQT" localSheetId="14">[1]SERVIÇO!#REF!</definedName>
    <definedName name="ARQT" localSheetId="21">[1]SERVIÇO!#REF!</definedName>
    <definedName name="ARQT" localSheetId="6">[1]SERVIÇO!#REF!</definedName>
    <definedName name="ARQT" localSheetId="7">[1]SERVIÇO!#REF!</definedName>
    <definedName name="ARQT" localSheetId="8">[1]SERVIÇO!#REF!</definedName>
    <definedName name="ARQT" localSheetId="17">[1]SERVIÇO!#REF!</definedName>
    <definedName name="ARQT" localSheetId="18">[1]SERVIÇO!#REF!</definedName>
    <definedName name="ARQT" localSheetId="3">[1]SERVIÇO!#REF!</definedName>
    <definedName name="ARQT" localSheetId="4">[1]SERVIÇO!#REF!</definedName>
    <definedName name="ARQT" localSheetId="5">[1]SERVIÇO!#REF!</definedName>
    <definedName name="ARQT">[1]SERVIÇO!#REF!</definedName>
    <definedName name="ARQTEMP" localSheetId="14">[1]SERVIÇO!#REF!</definedName>
    <definedName name="ARQTEMP" localSheetId="21">[1]SERVIÇO!#REF!</definedName>
    <definedName name="ARQTEMP" localSheetId="6">[1]SERVIÇO!#REF!</definedName>
    <definedName name="ARQTEMP" localSheetId="7">[1]SERVIÇO!#REF!</definedName>
    <definedName name="ARQTEMP" localSheetId="8">[1]SERVIÇO!#REF!</definedName>
    <definedName name="ARQTEMP" localSheetId="17">[1]SERVIÇO!#REF!</definedName>
    <definedName name="ARQTEMP" localSheetId="18">[1]SERVIÇO!#REF!</definedName>
    <definedName name="ARQTEMP" localSheetId="3">[1]SERVIÇO!#REF!</definedName>
    <definedName name="ARQTEMP" localSheetId="4">[1]SERVIÇO!#REF!</definedName>
    <definedName name="ARQTEMP" localSheetId="5">[1]SERVIÇO!#REF!</definedName>
    <definedName name="ARQTEMP">[1]SERVIÇO!#REF!</definedName>
    <definedName name="ARQTXT" localSheetId="14">[1]SERVIÇO!#REF!</definedName>
    <definedName name="ARQTXT" localSheetId="21">[1]SERVIÇO!#REF!</definedName>
    <definedName name="ARQTXT" localSheetId="6">[1]SERVIÇO!#REF!</definedName>
    <definedName name="ARQTXT" localSheetId="7">[1]SERVIÇO!#REF!</definedName>
    <definedName name="ARQTXT" localSheetId="8">[1]SERVIÇO!#REF!</definedName>
    <definedName name="ARQTXT" localSheetId="17">[1]SERVIÇO!#REF!</definedName>
    <definedName name="ARQTXT" localSheetId="18">[1]SERVIÇO!#REF!</definedName>
    <definedName name="ARQTXT" localSheetId="3">[1]SERVIÇO!#REF!</definedName>
    <definedName name="ARQTXT" localSheetId="4">[1]SERVIÇO!#REF!</definedName>
    <definedName name="ARQTXT" localSheetId="5">[1]SERVIÇO!#REF!</definedName>
    <definedName name="ARQTXT">[1]SERVIÇO!#REF!</definedName>
    <definedName name="arquivo">#REF!</definedName>
    <definedName name="arquivo_1">#REF!</definedName>
    <definedName name="arquivo_2">#REF!</definedName>
    <definedName name="arquivo_3">#REF!</definedName>
    <definedName name="ARTEMP" localSheetId="14">[1]SERVIÇO!#REF!</definedName>
    <definedName name="ARTEMP" localSheetId="21">[1]SERVIÇO!#REF!</definedName>
    <definedName name="ARTEMP" localSheetId="6">[1]SERVIÇO!#REF!</definedName>
    <definedName name="ARTEMP" localSheetId="7">[1]SERVIÇO!#REF!</definedName>
    <definedName name="ARTEMP" localSheetId="8">[1]SERVIÇO!#REF!</definedName>
    <definedName name="ARTEMP" localSheetId="17">[1]SERVIÇO!#REF!</definedName>
    <definedName name="ARTEMP" localSheetId="18">[1]SERVIÇO!#REF!</definedName>
    <definedName name="ARTEMP" localSheetId="3">[1]SERVIÇO!#REF!</definedName>
    <definedName name="ARTEMP" localSheetId="4">[1]SERVIÇO!#REF!</definedName>
    <definedName name="ARTEMP" localSheetId="5">[1]SERVIÇO!#REF!</definedName>
    <definedName name="ARTEMP">[1]SERVIÇO!#REF!</definedName>
    <definedName name="asdfghqefha" hidden="1">{#N/A,#N/A,FALSE,"MO (2)"}</definedName>
    <definedName name="ASFALTO">"$#REF!.$E$#REF!"</definedName>
    <definedName name="ASPEP">#REF!</definedName>
    <definedName name="ass" localSheetId="14">[1]SERVIÇO!#REF!</definedName>
    <definedName name="ass" localSheetId="21">[1]SERVIÇO!#REF!</definedName>
    <definedName name="ass" localSheetId="6">[1]SERVIÇO!#REF!</definedName>
    <definedName name="ass" localSheetId="7">[1]SERVIÇO!#REF!</definedName>
    <definedName name="ass" localSheetId="8">[1]SERVIÇO!#REF!</definedName>
    <definedName name="ass" localSheetId="17">[1]SERVIÇO!#REF!</definedName>
    <definedName name="ass" localSheetId="18">[1]SERVIÇO!#REF!</definedName>
    <definedName name="ass" localSheetId="3">[1]SERVIÇO!#REF!</definedName>
    <definedName name="ass" localSheetId="4">[1]SERVIÇO!#REF!</definedName>
    <definedName name="ass" localSheetId="5">[1]SERVIÇO!#REF!</definedName>
    <definedName name="ass">[1]SERVIÇO!#REF!</definedName>
    <definedName name="ASSENTO_PLASTICO" localSheetId="14">#REF!</definedName>
    <definedName name="ASSENTO_PLASTICO" localSheetId="21">#REF!</definedName>
    <definedName name="ASSENTO_PLASTICO" localSheetId="6">#REF!</definedName>
    <definedName name="ASSENTO_PLASTICO" localSheetId="7">#REF!</definedName>
    <definedName name="ASSENTO_PLASTICO" localSheetId="8">#REF!</definedName>
    <definedName name="ASSENTO_PLASTICO" localSheetId="19">#REF!</definedName>
    <definedName name="ASSENTO_PLASTICO" localSheetId="17">#REF!</definedName>
    <definedName name="ASSENTO_PLASTICO" localSheetId="18">#REF!</definedName>
    <definedName name="ASSENTO_PLASTICO" localSheetId="3">#REF!</definedName>
    <definedName name="ASSENTO_PLASTICO" localSheetId="4">#REF!</definedName>
    <definedName name="ASSENTO_PLASTICO" localSheetId="5">#REF!</definedName>
    <definedName name="ASSENTO_PLASTICO">#REF!</definedName>
    <definedName name="ASSINATURA">#REF!</definedName>
    <definedName name="aterro">#REF!</definedName>
    <definedName name="ATERRO_ARENOSO" localSheetId="14">#REF!</definedName>
    <definedName name="ATERRO_ARENOSO" localSheetId="21">#REF!</definedName>
    <definedName name="ATERRO_ARENOSO" localSheetId="6">#REF!</definedName>
    <definedName name="ATERRO_ARENOSO" localSheetId="7">#REF!</definedName>
    <definedName name="ATERRO_ARENOSO" localSheetId="8">#REF!</definedName>
    <definedName name="ATERRO_ARENOSO" localSheetId="19">#REF!</definedName>
    <definedName name="ATERRO_ARENOSO" localSheetId="17">#REF!</definedName>
    <definedName name="ATERRO_ARENOSO" localSheetId="18">#REF!</definedName>
    <definedName name="ATERRO_ARENOSO" localSheetId="3">#REF!</definedName>
    <definedName name="ATERRO_ARENOSO" localSheetId="4">#REF!</definedName>
    <definedName name="ATERRO_ARENOSO" localSheetId="5">#REF!</definedName>
    <definedName name="ATERRO_ARENOSO">#REF!</definedName>
    <definedName name="Aterro1">#REF!</definedName>
    <definedName name="Aterros">#REF!</definedName>
    <definedName name="ATRA">#REF!</definedName>
    <definedName name="ATUAL">"$#REF!.$F$29"</definedName>
    <definedName name="AUGUSTO" localSheetId="21">{"total","SUM(total)","YNNNN",FALSE}</definedName>
    <definedName name="AUGUSTO" localSheetId="19">{"total","SUM(total)","YNNNN",FALSE}</definedName>
    <definedName name="AUGUSTO">{"total","SUM(total)","YNNNN",FALSE}</definedName>
    <definedName name="AUTO">"$#REF!.$D$12"</definedName>
    <definedName name="aux">#REF!</definedName>
    <definedName name="auxiliar">#REF!</definedName>
    <definedName name="AUXILIARES">#REF!</definedName>
    <definedName name="AVV">#REF!</definedName>
    <definedName name="azul" localSheetId="14">#REF!</definedName>
    <definedName name="azul" localSheetId="21">#REF!</definedName>
    <definedName name="azul" localSheetId="6">#REF!</definedName>
    <definedName name="azul" localSheetId="7">#REF!</definedName>
    <definedName name="azul" localSheetId="8">#REF!</definedName>
    <definedName name="azul" localSheetId="19">#REF!</definedName>
    <definedName name="azul" localSheetId="17">#REF!</definedName>
    <definedName name="azul" localSheetId="18">#REF!</definedName>
    <definedName name="azul" localSheetId="3">#REF!</definedName>
    <definedName name="azul" localSheetId="4">#REF!</definedName>
    <definedName name="azul" localSheetId="5">#REF!</definedName>
    <definedName name="azul">#REF!</definedName>
    <definedName name="AZULEGISTA" localSheetId="14">#REF!</definedName>
    <definedName name="AZULEGISTA" localSheetId="21">#REF!</definedName>
    <definedName name="AZULEGISTA" localSheetId="6">#REF!</definedName>
    <definedName name="AZULEGISTA" localSheetId="7">#REF!</definedName>
    <definedName name="AZULEGISTA" localSheetId="8">#REF!</definedName>
    <definedName name="AZULEGISTA" localSheetId="19">#REF!</definedName>
    <definedName name="AZULEGISTA" localSheetId="17">#REF!</definedName>
    <definedName name="AZULEGISTA" localSheetId="18">#REF!</definedName>
    <definedName name="AZULEGISTA" localSheetId="3">#REF!</definedName>
    <definedName name="AZULEGISTA" localSheetId="4">#REF!</definedName>
    <definedName name="AZULEGISTA" localSheetId="5">#REF!</definedName>
    <definedName name="AZULEGISTA">#REF!</definedName>
    <definedName name="AZULEJO_15X15" localSheetId="14">#REF!</definedName>
    <definedName name="AZULEJO_15X15" localSheetId="21">#REF!</definedName>
    <definedName name="AZULEJO_15X15" localSheetId="6">#REF!</definedName>
    <definedName name="AZULEJO_15X15" localSheetId="7">#REF!</definedName>
    <definedName name="AZULEJO_15X15" localSheetId="8">#REF!</definedName>
    <definedName name="AZULEJO_15X15" localSheetId="19">#REF!</definedName>
    <definedName name="AZULEJO_15X15" localSheetId="17">#REF!</definedName>
    <definedName name="AZULEJO_15X15" localSheetId="18">#REF!</definedName>
    <definedName name="AZULEJO_15X15" localSheetId="3">#REF!</definedName>
    <definedName name="AZULEJO_15X15" localSheetId="4">#REF!</definedName>
    <definedName name="AZULEJO_15X15" localSheetId="5">#REF!</definedName>
    <definedName name="AZULEJO_15X15">#REF!</definedName>
    <definedName name="AZULSINAL" localSheetId="14">#REF!</definedName>
    <definedName name="AZULSINAL" localSheetId="21">#REF!</definedName>
    <definedName name="AZULSINAL" localSheetId="6">#REF!</definedName>
    <definedName name="AZULSINAL" localSheetId="7">#REF!</definedName>
    <definedName name="AZULSINAL" localSheetId="8">#REF!</definedName>
    <definedName name="AZULSINAL" localSheetId="17">#REF!</definedName>
    <definedName name="AZULSINAL" localSheetId="18">#REF!</definedName>
    <definedName name="AZULSINAL" localSheetId="3">#REF!</definedName>
    <definedName name="AZULSINAL" localSheetId="4">#REF!</definedName>
    <definedName name="AZULSINAL" localSheetId="5">#REF!</definedName>
    <definedName name="AZULSINAL">#REF!</definedName>
    <definedName name="b">Plan1</definedName>
    <definedName name="bacural">#REF!</definedName>
    <definedName name="BALTO" localSheetId="14">#REF!</definedName>
    <definedName name="BALTO" localSheetId="17">#REF!</definedName>
    <definedName name="BALTO" localSheetId="18">#REF!</definedName>
    <definedName name="BALTO" localSheetId="3">#REF!</definedName>
    <definedName name="BALTO" localSheetId="4">#REF!</definedName>
    <definedName name="BALTO" localSheetId="5">#REF!</definedName>
    <definedName name="BALTO">#REF!</definedName>
    <definedName name="_xlnm.Database" localSheetId="14">#REF!</definedName>
    <definedName name="_xlnm.Database" localSheetId="21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7">#REF!</definedName>
    <definedName name="_xlnm.Database" localSheetId="18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banco2">#REF!</definedName>
    <definedName name="banco2_19">#REF!</definedName>
    <definedName name="BARRO">[3]Insumos!$I$9</definedName>
    <definedName name="BAS">#REF!</definedName>
    <definedName name="BASCARROCERIA">#REF!</definedName>
    <definedName name="BASE">#REF!</definedName>
    <definedName name="BASE_1">#REF!</definedName>
    <definedName name="BASE_10">#REF!</definedName>
    <definedName name="BASE_2">#REF!</definedName>
    <definedName name="BASE_3">#REF!</definedName>
    <definedName name="BASE_4">#REF!</definedName>
    <definedName name="BASE_5">#REF!</definedName>
    <definedName name="BASE_6">#REF!</definedName>
    <definedName name="BASE_7">#REF!</definedName>
    <definedName name="BASE_8">#REF!</definedName>
    <definedName name="BASE_9">#REF!</definedName>
    <definedName name="BB">[0]!BB</definedName>
    <definedName name="bb_1">#N/A</definedName>
    <definedName name="bb_2">#N/A</definedName>
    <definedName name="bbbb" hidden="1">{#N/A,#N/A,FALSE,"MO (2)"}</definedName>
    <definedName name="BDI" localSheetId="14">#REF!</definedName>
    <definedName name="BDI" localSheetId="21">#REF!</definedName>
    <definedName name="BDI" localSheetId="6">#REF!</definedName>
    <definedName name="BDI" localSheetId="7">#REF!</definedName>
    <definedName name="BDI" localSheetId="8">#REF!</definedName>
    <definedName name="BDI" localSheetId="19">#REF!</definedName>
    <definedName name="BDI" localSheetId="17">#REF!</definedName>
    <definedName name="BDI" localSheetId="18">#REF!</definedName>
    <definedName name="BDI" localSheetId="3">#REF!</definedName>
    <definedName name="BDI" localSheetId="4">#REF!</definedName>
    <definedName name="BDI" localSheetId="5">#REF!</definedName>
    <definedName name="BDI">#REF!</definedName>
    <definedName name="bdi_1">#REF!</definedName>
    <definedName name="bdi_2">#REF!</definedName>
    <definedName name="bdi_3">#REF!</definedName>
    <definedName name="BDI1_1">#N/A</definedName>
    <definedName name="BDI1_2">#N/A</definedName>
    <definedName name="BDU">#REF!</definedName>
    <definedName name="bebqt" localSheetId="14">[1]SERVIÇO!#REF!</definedName>
    <definedName name="bebqt" localSheetId="21">[1]SERVIÇO!#REF!</definedName>
    <definedName name="bebqt" localSheetId="6">[1]SERVIÇO!#REF!</definedName>
    <definedName name="bebqt" localSheetId="7">[1]SERVIÇO!#REF!</definedName>
    <definedName name="bebqt" localSheetId="8">[1]SERVIÇO!#REF!</definedName>
    <definedName name="bebqt" localSheetId="19">[1]SERVIÇO!#REF!</definedName>
    <definedName name="bebqt" localSheetId="17">[1]SERVIÇO!#REF!</definedName>
    <definedName name="bebqt" localSheetId="18">[1]SERVIÇO!#REF!</definedName>
    <definedName name="bebqt" localSheetId="3">[1]SERVIÇO!#REF!</definedName>
    <definedName name="bebqt" localSheetId="4">[1]SERVIÇO!#REF!</definedName>
    <definedName name="bebqt" localSheetId="5">[1]SERVIÇO!#REF!</definedName>
    <definedName name="bebqt">[1]SERVIÇO!#REF!</definedName>
    <definedName name="bento">#REF!</definedName>
    <definedName name="BG" localSheetId="14">#REF!</definedName>
    <definedName name="BG" localSheetId="21">#REF!</definedName>
    <definedName name="BG" localSheetId="6">#REF!</definedName>
    <definedName name="BG" localSheetId="7">#REF!</definedName>
    <definedName name="BG" localSheetId="8">#REF!</definedName>
    <definedName name="BG" localSheetId="19">#REF!</definedName>
    <definedName name="BG" localSheetId="17">#REF!</definedName>
    <definedName name="BG" localSheetId="18">#REF!</definedName>
    <definedName name="BG" localSheetId="3">#REF!</definedName>
    <definedName name="BG" localSheetId="4">#REF!</definedName>
    <definedName name="BG" localSheetId="5">#REF!</definedName>
    <definedName name="BG">#REF!</definedName>
    <definedName name="BGU" localSheetId="14">#REF!</definedName>
    <definedName name="BGU" localSheetId="21">#REF!</definedName>
    <definedName name="BGU" localSheetId="6">#REF!</definedName>
    <definedName name="BGU" localSheetId="7">#REF!</definedName>
    <definedName name="BGU" localSheetId="8">#REF!</definedName>
    <definedName name="BGU" localSheetId="19">#REF!</definedName>
    <definedName name="BGU" localSheetId="17">#REF!</definedName>
    <definedName name="BGU" localSheetId="18">#REF!</definedName>
    <definedName name="BGU" localSheetId="3">#REF!</definedName>
    <definedName name="BGU" localSheetId="4">#REF!</definedName>
    <definedName name="BGU" localSheetId="5">#REF!</definedName>
    <definedName name="BGU">#REF!</definedName>
    <definedName name="Bloco" hidden="1">#REF!</definedName>
    <definedName name="BLOCO.CONC.CELULAR.12" localSheetId="14">#REF!</definedName>
    <definedName name="BLOCO.CONC.CELULAR.12" localSheetId="21">#REF!</definedName>
    <definedName name="BLOCO.CONC.CELULAR.12" localSheetId="6">#REF!</definedName>
    <definedName name="BLOCO.CONC.CELULAR.12" localSheetId="7">#REF!</definedName>
    <definedName name="BLOCO.CONC.CELULAR.12" localSheetId="8">#REF!</definedName>
    <definedName name="BLOCO.CONC.CELULAR.12" localSheetId="19">#REF!</definedName>
    <definedName name="BLOCO.CONC.CELULAR.12" localSheetId="17">#REF!</definedName>
    <definedName name="BLOCO.CONC.CELULAR.12" localSheetId="18">#REF!</definedName>
    <definedName name="BLOCO.CONC.CELULAR.12" localSheetId="3">#REF!</definedName>
    <definedName name="BLOCO.CONC.CELULAR.12" localSheetId="4">#REF!</definedName>
    <definedName name="BLOCO.CONC.CELULAR.12" localSheetId="5">#REF!</definedName>
    <definedName name="BLOCO.CONC.CELULAR.12">#REF!</definedName>
    <definedName name="BLOCO.CONCRETO.14X19X39" localSheetId="14">#REF!</definedName>
    <definedName name="BLOCO.CONCRETO.14X19X39" localSheetId="21">#REF!</definedName>
    <definedName name="BLOCO.CONCRETO.14X19X39" localSheetId="6">#REF!</definedName>
    <definedName name="BLOCO.CONCRETO.14X19X39" localSheetId="7">#REF!</definedName>
    <definedName name="BLOCO.CONCRETO.14X19X39" localSheetId="8">#REF!</definedName>
    <definedName name="BLOCO.CONCRETO.14X19X39" localSheetId="17">#REF!</definedName>
    <definedName name="BLOCO.CONCRETO.14X19X39" localSheetId="18">#REF!</definedName>
    <definedName name="BLOCO.CONCRETO.14X19X39" localSheetId="3">#REF!</definedName>
    <definedName name="BLOCO.CONCRETO.14X19X39" localSheetId="4">#REF!</definedName>
    <definedName name="BLOCO.CONCRETO.14X19X39" localSheetId="5">#REF!</definedName>
    <definedName name="BLOCO.CONCRETO.14X19X39">#REF!</definedName>
    <definedName name="BLOCO.CONCRETO.19X19X39" localSheetId="14">#REF!</definedName>
    <definedName name="BLOCO.CONCRETO.19X19X39" localSheetId="21">#REF!</definedName>
    <definedName name="BLOCO.CONCRETO.19X19X39" localSheetId="6">#REF!</definedName>
    <definedName name="BLOCO.CONCRETO.19X19X39" localSheetId="7">#REF!</definedName>
    <definedName name="BLOCO.CONCRETO.19X19X39" localSheetId="8">#REF!</definedName>
    <definedName name="BLOCO.CONCRETO.19X19X39" localSheetId="17">#REF!</definedName>
    <definedName name="BLOCO.CONCRETO.19X19X39" localSheetId="18">#REF!</definedName>
    <definedName name="BLOCO.CONCRETO.19X19X39" localSheetId="3">#REF!</definedName>
    <definedName name="BLOCO.CONCRETO.19X19X39" localSheetId="4">#REF!</definedName>
    <definedName name="BLOCO.CONCRETO.19X19X39" localSheetId="5">#REF!</definedName>
    <definedName name="BLOCO.CONCRETO.19X19X39">#REF!</definedName>
    <definedName name="BLOCO.CONCRETO.9X19X39" localSheetId="14">#REF!</definedName>
    <definedName name="BLOCO.CONCRETO.9X19X39" localSheetId="21">#REF!</definedName>
    <definedName name="BLOCO.CONCRETO.9X19X39" localSheetId="6">#REF!</definedName>
    <definedName name="BLOCO.CONCRETO.9X19X39" localSheetId="7">#REF!</definedName>
    <definedName name="BLOCO.CONCRETO.9X19X39" localSheetId="8">#REF!</definedName>
    <definedName name="BLOCO.CONCRETO.9X19X39" localSheetId="17">#REF!</definedName>
    <definedName name="BLOCO.CONCRETO.9X19X39" localSheetId="18">#REF!</definedName>
    <definedName name="BLOCO.CONCRETO.9X19X39" localSheetId="3">#REF!</definedName>
    <definedName name="BLOCO.CONCRETO.9X19X39" localSheetId="4">#REF!</definedName>
    <definedName name="BLOCO.CONCRETO.9X19X39" localSheetId="5">#REF!</definedName>
    <definedName name="BLOCO.CONCRETO.9X19X39">#REF!</definedName>
    <definedName name="BLOCO_VIDRO" localSheetId="14">#REF!</definedName>
    <definedName name="BLOCO_VIDRO" localSheetId="21">#REF!</definedName>
    <definedName name="BLOCO_VIDRO" localSheetId="6">#REF!</definedName>
    <definedName name="BLOCO_VIDRO" localSheetId="7">#REF!</definedName>
    <definedName name="BLOCO_VIDRO" localSheetId="8">#REF!</definedName>
    <definedName name="BLOCO_VIDRO" localSheetId="17">#REF!</definedName>
    <definedName name="BLOCO_VIDRO" localSheetId="18">#REF!</definedName>
    <definedName name="BLOCO_VIDRO" localSheetId="3">#REF!</definedName>
    <definedName name="BLOCO_VIDRO" localSheetId="4">#REF!</definedName>
    <definedName name="BLOCO_VIDRO" localSheetId="5">#REF!</definedName>
    <definedName name="BLOCO_VIDRO">#REF!</definedName>
    <definedName name="Bloco2" hidden="1">#REF!</definedName>
    <definedName name="Brita">#REF!</definedName>
    <definedName name="BRITA1" localSheetId="14">#REF!</definedName>
    <definedName name="BRITA1" localSheetId="21">#REF!</definedName>
    <definedName name="BRITA1" localSheetId="6">#REF!</definedName>
    <definedName name="BRITA1" localSheetId="7">#REF!</definedName>
    <definedName name="BRITA1" localSheetId="8">#REF!</definedName>
    <definedName name="BRITA1" localSheetId="17">#REF!</definedName>
    <definedName name="BRITA1" localSheetId="18">#REF!</definedName>
    <definedName name="BRITA1" localSheetId="3">#REF!</definedName>
    <definedName name="BRITA1" localSheetId="4">#REF!</definedName>
    <definedName name="BRITA1" localSheetId="5">#REF!</definedName>
    <definedName name="BRITA1">#REF!</definedName>
    <definedName name="BS">#REF!</definedName>
    <definedName name="BUEIROSMETALICOS">#REF!</definedName>
    <definedName name="BuiltIn_Print_Titles">#REF!</definedName>
    <definedName name="BVO">#REF!</definedName>
    <definedName name="BVR">#REF!</definedName>
    <definedName name="c.drena">#REF!</definedName>
    <definedName name="CA">#REF!</definedName>
    <definedName name="cab">#REF!</definedName>
    <definedName name="CAB_ATERRO">#REF!</definedName>
    <definedName name="cab_cortes">#REF!</definedName>
    <definedName name="cab_cortes_4">"$#REF!.$A$1:$J$13"</definedName>
    <definedName name="cab_cortes_5">#REF!</definedName>
    <definedName name="cab_dmt">#REF!</definedName>
    <definedName name="cab_dmt_4">"$#REF!.$B$2:$W$13"</definedName>
    <definedName name="cab_dmt_5">#REF!</definedName>
    <definedName name="cab_limpeza">#REF!</definedName>
    <definedName name="CAB_PLANO">#REF!</definedName>
    <definedName name="cab_pmf">#REF!</definedName>
    <definedName name="CABEC">#REF!</definedName>
    <definedName name="cabeca">#REF!</definedName>
    <definedName name="CABEÇA">#REF!</definedName>
    <definedName name="cabeca_8">#REF!</definedName>
    <definedName name="cabeca1">#REF!</definedName>
    <definedName name="Cabeçalho">#REF!</definedName>
    <definedName name="cabeçalho_8">#REF!</definedName>
    <definedName name="cabeçalho1">#REF!</definedName>
    <definedName name="cabeçalho1_8">#REF!</definedName>
    <definedName name="cabmeio">#REF!</definedName>
    <definedName name="CAC">#REF!</definedName>
    <definedName name="CAC_1">#REF!</definedName>
    <definedName name="CAC_2">#REF!</definedName>
    <definedName name="CAC_3">#REF!</definedName>
    <definedName name="CadIns" hidden="1">#REF!</definedName>
    <definedName name="CadSrv" hidden="1">#REF!</definedName>
    <definedName name="CAIA">"'file:///D:/Meus documentos/ANASTÁCIO/SERCEL/BR262990800.xls'#$SERVIÇOS.$#REF!$#REF!"</definedName>
    <definedName name="CAIAÇÃO">#REF!</definedName>
    <definedName name="CAIXILHO_MAD_LEI" localSheetId="14">#REF!</definedName>
    <definedName name="CAIXILHO_MAD_LEI" localSheetId="21">#REF!</definedName>
    <definedName name="CAIXILHO_MAD_LEI" localSheetId="6">#REF!</definedName>
    <definedName name="CAIXILHO_MAD_LEI" localSheetId="7">#REF!</definedName>
    <definedName name="CAIXILHO_MAD_LEI" localSheetId="8">#REF!</definedName>
    <definedName name="CAIXILHO_MAD_LEI" localSheetId="17">#REF!</definedName>
    <definedName name="CAIXILHO_MAD_LEI" localSheetId="18">#REF!</definedName>
    <definedName name="CAIXILHO_MAD_LEI" localSheetId="3">#REF!</definedName>
    <definedName name="CAIXILHO_MAD_LEI" localSheetId="4">#REF!</definedName>
    <definedName name="CAIXILHO_MAD_LEI" localSheetId="5">#REF!</definedName>
    <definedName name="CAIXILHO_MAD_LEI">#REF!</definedName>
    <definedName name="CAL" localSheetId="14">#REF!</definedName>
    <definedName name="CAL" localSheetId="21">#REF!</definedName>
    <definedName name="CAL" localSheetId="6">#REF!</definedName>
    <definedName name="CAL" localSheetId="7">#REF!</definedName>
    <definedName name="CAL" localSheetId="8">#REF!</definedName>
    <definedName name="CAL" localSheetId="17">#REF!</definedName>
    <definedName name="CAL" localSheetId="18">#REF!</definedName>
    <definedName name="CAL" localSheetId="3">#REF!</definedName>
    <definedName name="CAL" localSheetId="4">#REF!</definedName>
    <definedName name="CAL" localSheetId="5">#REF!</definedName>
    <definedName name="CAL">#REF!</definedName>
    <definedName name="cal_1">#REF!</definedName>
    <definedName name="calc_1">#REF!</definedName>
    <definedName name="calc_2">#REF!</definedName>
    <definedName name="calc_3">#REF!</definedName>
    <definedName name="calc_4">#REF!</definedName>
    <definedName name="calc_5">#REF!</definedName>
    <definedName name="Calcular">#REF!</definedName>
    <definedName name="CalcularAgora">#REF!</definedName>
    <definedName name="CalcularAterro">#REF!</definedName>
    <definedName name="CalcularCorte">#REF!</definedName>
    <definedName name="CAMI">"$#REF!.$D$13"</definedName>
    <definedName name="CAMP" localSheetId="14">[1]SERVIÇO!#REF!</definedName>
    <definedName name="CAMP" localSheetId="21">[1]SERVIÇO!#REF!</definedName>
    <definedName name="CAMP" localSheetId="6">[1]SERVIÇO!#REF!</definedName>
    <definedName name="CAMP" localSheetId="7">[1]SERVIÇO!#REF!</definedName>
    <definedName name="CAMP" localSheetId="8">[1]SERVIÇO!#REF!</definedName>
    <definedName name="CAMP" localSheetId="19">[1]SERVIÇO!#REF!</definedName>
    <definedName name="CAMP" localSheetId="17">[1]SERVIÇO!#REF!</definedName>
    <definedName name="CAMP" localSheetId="18">[1]SERVIÇO!#REF!</definedName>
    <definedName name="CAMP" localSheetId="3">[1]SERVIÇO!#REF!</definedName>
    <definedName name="CAMP" localSheetId="4">[1]SERVIÇO!#REF!</definedName>
    <definedName name="CAMP" localSheetId="5">[1]SERVIÇO!#REF!</definedName>
    <definedName name="CAMP">[1]SERVIÇO!#REF!</definedName>
    <definedName name="CANALETA">#REF!</definedName>
    <definedName name="cap">#REF!</definedName>
    <definedName name="CAP_20">#REF!</definedName>
    <definedName name="CAP_20_20">"$'QUANT SERV MAN _5ª_'.$#REF!$#REF!"</definedName>
    <definedName name="CAP_20_7">#REF!</definedName>
    <definedName name="CAP_20MAN">#REF!</definedName>
    <definedName name="CAP_20REST">#REF!</definedName>
    <definedName name="CAP20W">"$#REF!.$J$14"</definedName>
    <definedName name="CAP20WA">"$#REF!.$J$13"</definedName>
    <definedName name="CAPA" hidden="1">{#N/A,#N/A,TRUE,"Serviços"}</definedName>
    <definedName name="capa1" hidden="1">{#N/A,#N/A,TRUE,"Serviços"}</definedName>
    <definedName name="capa2" hidden="1">{#N/A,#N/A,TRUE,"Serviços"}</definedName>
    <definedName name="CAPCOR">#REF!</definedName>
    <definedName name="CAPCOR1">#REF!</definedName>
    <definedName name="CAPCORMANMANQ">#REF!</definedName>
    <definedName name="CAPCORMANMANQ_8">#REF!</definedName>
    <definedName name="CAPCORMANRESTQ">#REF!</definedName>
    <definedName name="CAPCORREST">#REF!</definedName>
    <definedName name="CAPINA">#REF!</definedName>
    <definedName name="CAPINAMAN">#REF!</definedName>
    <definedName name="CAPPPP">"$#REF!.$K$14"</definedName>
    <definedName name="CAPREC">#REF!</definedName>
    <definedName name="CAPREC_7">#REF!</definedName>
    <definedName name="CAPREC_9">#REF!</definedName>
    <definedName name="CAPRECMAN">#REF!</definedName>
    <definedName name="CAPRECREST">#REF!</definedName>
    <definedName name="CAPREM">#REF!</definedName>
    <definedName name="CAPREM_23">"'file:///C:/Documents and Settings/margareth.gugelmin/Configurações locais/Temporary Internet Files/Content.IE5/QNLN68NY/3ª MEDIÇÃO  novembro-07.xls'#$'REMENDO PROF MAN 3ª MP'.$#REF!$#REF!"</definedName>
    <definedName name="CAPREM_8">"$'REM_ PROF REC MBUF 5ª MP'.$#REF!$#REF!"</definedName>
    <definedName name="CAPREM_9">"$'REMENDO PROF_MBUQ 5ª MP'.$#REF!$#REF!"</definedName>
    <definedName name="CAPREMMAN">#REF!</definedName>
    <definedName name="CAPREMREST">#REF!</definedName>
    <definedName name="CAPTB">#REF!</definedName>
    <definedName name="CAPTB_23">"'file:///C:/Documents and Settings/margareth.gugelmin/Configurações locais/Temporary Internet Files/Content.IE5/QNLN68NY/3ª MEDIÇÃO  novembro-07.xls'#$'TAPA BUR MBUF MAN 3ª MP '.$#REF!$#REF!"</definedName>
    <definedName name="CAPTB_7">"$'TAPA BUR MBUF REC 5ª MP'.$#REF!$#REF!"</definedName>
    <definedName name="CAPTBMAN">#REF!</definedName>
    <definedName name="CAPTBREST">#REF!</definedName>
    <definedName name="CAPTOTAL">"$#REF!.$J$12"</definedName>
    <definedName name="CARGOS_E_SALÁRIOS">#REF!</definedName>
    <definedName name="CBU" localSheetId="14">#REF!</definedName>
    <definedName name="CBU" localSheetId="21">#REF!</definedName>
    <definedName name="CBU" localSheetId="6">#REF!</definedName>
    <definedName name="CBU" localSheetId="7">#REF!</definedName>
    <definedName name="CBU" localSheetId="8">#REF!</definedName>
    <definedName name="CBU" localSheetId="19">#REF!</definedName>
    <definedName name="CBU" localSheetId="17">#REF!</definedName>
    <definedName name="CBU" localSheetId="18">#REF!</definedName>
    <definedName name="CBU" localSheetId="3">#REF!</definedName>
    <definedName name="CBU" localSheetId="4">#REF!</definedName>
    <definedName name="CBU" localSheetId="5">#REF!</definedName>
    <definedName name="CBU">#REF!</definedName>
    <definedName name="CBUII" localSheetId="14">#REF!</definedName>
    <definedName name="CBUII" localSheetId="21">#REF!</definedName>
    <definedName name="CBUII" localSheetId="6">#REF!</definedName>
    <definedName name="CBUII" localSheetId="7">#REF!</definedName>
    <definedName name="CBUII" localSheetId="8">#REF!</definedName>
    <definedName name="CBUII" localSheetId="19">#REF!</definedName>
    <definedName name="CBUII" localSheetId="17">#REF!</definedName>
    <definedName name="CBUII" localSheetId="18">#REF!</definedName>
    <definedName name="CBUII" localSheetId="3">#REF!</definedName>
    <definedName name="CBUII" localSheetId="4">#REF!</definedName>
    <definedName name="CBUII" localSheetId="5">#REF!</definedName>
    <definedName name="CBUII">#REF!</definedName>
    <definedName name="CBUQ">#REF!</definedName>
    <definedName name="CBUQ_4">"$'memória de calculo_liquida'.$#REF!$#REF!"</definedName>
    <definedName name="CBUQ_C">#REF!</definedName>
    <definedName name="CBUQB" localSheetId="14">#REF!</definedName>
    <definedName name="CBUQB" localSheetId="21">#REF!</definedName>
    <definedName name="CBUQB" localSheetId="6">#REF!</definedName>
    <definedName name="CBUQB" localSheetId="7">#REF!</definedName>
    <definedName name="CBUQB" localSheetId="8">#REF!</definedName>
    <definedName name="CBUQB" localSheetId="19">#REF!</definedName>
    <definedName name="CBUQB" localSheetId="17">#REF!</definedName>
    <definedName name="CBUQB" localSheetId="18">#REF!</definedName>
    <definedName name="CBUQB" localSheetId="3">#REF!</definedName>
    <definedName name="CBUQB" localSheetId="4">#REF!</definedName>
    <definedName name="CBUQB" localSheetId="5">#REF!</definedName>
    <definedName name="CBUQB">#REF!</definedName>
    <definedName name="CBUQc" localSheetId="14">#REF!</definedName>
    <definedName name="CBUQc" localSheetId="21">#REF!</definedName>
    <definedName name="CBUQc" localSheetId="6">#REF!</definedName>
    <definedName name="CBUQc" localSheetId="7">#REF!</definedName>
    <definedName name="CBUQc" localSheetId="8">#REF!</definedName>
    <definedName name="CBUQc" localSheetId="17">#REF!</definedName>
    <definedName name="CBUQc" localSheetId="18">#REF!</definedName>
    <definedName name="CBUQc" localSheetId="3">#REF!</definedName>
    <definedName name="CBUQc" localSheetId="4">#REF!</definedName>
    <definedName name="CBUQc" localSheetId="5">#REF!</definedName>
    <definedName name="CBUQc">#REF!</definedName>
    <definedName name="çç">#N/A</definedName>
    <definedName name="CC.102">#REF!</definedName>
    <definedName name="cc.113">#REF!</definedName>
    <definedName name="cc.113a">#REF!</definedName>
    <definedName name="cc.114">#REF!</definedName>
    <definedName name="CC.153">#REF!</definedName>
    <definedName name="CC.153T">#REF!</definedName>
    <definedName name="CC.154">#REF!</definedName>
    <definedName name="CC.166">#REF!</definedName>
    <definedName name="CC.170">#REF!</definedName>
    <definedName name="CC.198">#REF!</definedName>
    <definedName name="cc.211">#REF!</definedName>
    <definedName name="CC.247">#REF!</definedName>
    <definedName name="CC.267">#REF!</definedName>
    <definedName name="CC.272">#REF!</definedName>
    <definedName name="çç_1">#N/A</definedName>
    <definedName name="çç_2">#N/A</definedName>
    <definedName name="çççç">#REF!</definedName>
    <definedName name="cch" hidden="1">#N/A</definedName>
    <definedName name="CCM">#REF!</definedName>
    <definedName name="CCPW">"$#REF!.$E$34"</definedName>
    <definedName name="CCPWA">"$#REF!.$E$33"</definedName>
    <definedName name="CD110PI">#REF!</definedName>
    <definedName name="CD110R">#REF!</definedName>
    <definedName name="CD316PI">#REF!</definedName>
    <definedName name="CD316R">#REF!</definedName>
    <definedName name="CD97A">"$#REF!.$H$80"</definedName>
    <definedName name="CD97AW">"$#REF!.$H$82"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W">"$#REF!.$H$41"</definedName>
    <definedName name="CDWA">"$#REF!.$H$40"</definedName>
    <definedName name="CERAMICA_30X30_PEI_IV" localSheetId="14">#REF!</definedName>
    <definedName name="CERAMICA_30X30_PEI_IV" localSheetId="21">#REF!</definedName>
    <definedName name="CERAMICA_30X30_PEI_IV" localSheetId="6">#REF!</definedName>
    <definedName name="CERAMICA_30X30_PEI_IV" localSheetId="7">#REF!</definedName>
    <definedName name="CERAMICA_30X30_PEI_IV" localSheetId="8">#REF!</definedName>
    <definedName name="CERAMICA_30X30_PEI_IV" localSheetId="17">#REF!</definedName>
    <definedName name="CERAMICA_30X30_PEI_IV" localSheetId="18">#REF!</definedName>
    <definedName name="CERAMICA_30X30_PEI_IV" localSheetId="3">#REF!</definedName>
    <definedName name="CERAMICA_30X30_PEI_IV" localSheetId="4">#REF!</definedName>
    <definedName name="CERAMICA_30X30_PEI_IV" localSheetId="5">#REF!</definedName>
    <definedName name="CERAMICA_30X30_PEI_IV">#REF!</definedName>
    <definedName name="CERAMICA_30x30_PEI_V" localSheetId="14">#REF!</definedName>
    <definedName name="CERAMICA_30x30_PEI_V" localSheetId="21">#REF!</definedName>
    <definedName name="CERAMICA_30x30_PEI_V" localSheetId="6">#REF!</definedName>
    <definedName name="CERAMICA_30x30_PEI_V" localSheetId="7">#REF!</definedName>
    <definedName name="CERAMICA_30x30_PEI_V" localSheetId="8">#REF!</definedName>
    <definedName name="CERAMICA_30x30_PEI_V" localSheetId="17">#REF!</definedName>
    <definedName name="CERAMICA_30x30_PEI_V" localSheetId="18">#REF!</definedName>
    <definedName name="CERAMICA_30x30_PEI_V" localSheetId="3">#REF!</definedName>
    <definedName name="CERAMICA_30x30_PEI_V" localSheetId="4">#REF!</definedName>
    <definedName name="CERAMICA_30x30_PEI_V" localSheetId="5">#REF!</definedName>
    <definedName name="CERAMICA_30x30_PEI_V">#REF!</definedName>
    <definedName name="cesar">#REF!</definedName>
    <definedName name="cesar_8">#REF!</definedName>
    <definedName name="CF">#REF!</definedName>
    <definedName name="CFCG">#REF!</definedName>
    <definedName name="CFCG_1">#REF!</definedName>
    <definedName name="CFCG_2">#REF!</definedName>
    <definedName name="CFCG_3">#REF!</definedName>
    <definedName name="CHAFQT" localSheetId="14">[1]SERVIÇO!#REF!</definedName>
    <definedName name="CHAFQT" localSheetId="21">[1]SERVIÇO!#REF!</definedName>
    <definedName name="CHAFQT" localSheetId="6">[1]SERVIÇO!#REF!</definedName>
    <definedName name="CHAFQT" localSheetId="7">[1]SERVIÇO!#REF!</definedName>
    <definedName name="CHAFQT" localSheetId="8">[1]SERVIÇO!#REF!</definedName>
    <definedName name="CHAFQT" localSheetId="19">[1]SERVIÇO!#REF!</definedName>
    <definedName name="CHAFQT" localSheetId="17">[1]SERVIÇO!#REF!</definedName>
    <definedName name="CHAFQT" localSheetId="18">[1]SERVIÇO!#REF!</definedName>
    <definedName name="CHAFQT" localSheetId="3">[1]SERVIÇO!#REF!</definedName>
    <definedName name="CHAFQT" localSheetId="4">[1]SERVIÇO!#REF!</definedName>
    <definedName name="CHAFQT" localSheetId="5">[1]SERVIÇO!#REF!</definedName>
    <definedName name="CHAFQT">[1]SERVIÇO!#REF!</definedName>
    <definedName name="Chave" hidden="1">#REF!</definedName>
    <definedName name="Chave1" hidden="1">#REF!</definedName>
    <definedName name="CHEFESERVIÇO">#REF!</definedName>
    <definedName name="CHEFESERVIÇO1">#REF!</definedName>
    <definedName name="cho" localSheetId="14">#REF!</definedName>
    <definedName name="cho" localSheetId="17">#REF!</definedName>
    <definedName name="cho" localSheetId="18">#REF!</definedName>
    <definedName name="cho" localSheetId="3">#REF!</definedName>
    <definedName name="cho" localSheetId="4">#REF!</definedName>
    <definedName name="cho" localSheetId="5">#REF!</definedName>
    <definedName name="cho">#REF!</definedName>
    <definedName name="ci" localSheetId="14">#REF!</definedName>
    <definedName name="ci" localSheetId="17">#REF!</definedName>
    <definedName name="ci" localSheetId="18">#REF!</definedName>
    <definedName name="ci" localSheetId="3">#REF!</definedName>
    <definedName name="ci" localSheetId="4">#REF!</definedName>
    <definedName name="ci" localSheetId="5">#REF!</definedName>
    <definedName name="ci">#REF!</definedName>
    <definedName name="CIDADE">#REF!</definedName>
    <definedName name="CIMENTO" localSheetId="14">#REF!</definedName>
    <definedName name="CIMENTO" localSheetId="21">#REF!</definedName>
    <definedName name="CIMENTO" localSheetId="6">#REF!</definedName>
    <definedName name="CIMENTO" localSheetId="7">#REF!</definedName>
    <definedName name="CIMENTO" localSheetId="8">#REF!</definedName>
    <definedName name="CIMENTO" localSheetId="19">#REF!</definedName>
    <definedName name="CIMENTO" localSheetId="17">#REF!</definedName>
    <definedName name="CIMENTO" localSheetId="18">#REF!</definedName>
    <definedName name="CIMENTO" localSheetId="3">#REF!</definedName>
    <definedName name="CIMENTO" localSheetId="4">#REF!</definedName>
    <definedName name="CIMENTO" localSheetId="5">#REF!</definedName>
    <definedName name="CIMENTO">#REF!</definedName>
    <definedName name="CIMENTO_BRANCO" localSheetId="14">#REF!</definedName>
    <definedName name="CIMENTO_BRANCO" localSheetId="21">#REF!</definedName>
    <definedName name="CIMENTO_BRANCO" localSheetId="6">#REF!</definedName>
    <definedName name="CIMENTO_BRANCO" localSheetId="7">#REF!</definedName>
    <definedName name="CIMENTO_BRANCO" localSheetId="8">#REF!</definedName>
    <definedName name="CIMENTO_BRANCO" localSheetId="19">#REF!</definedName>
    <definedName name="CIMENTO_BRANCO" localSheetId="17">#REF!</definedName>
    <definedName name="CIMENTO_BRANCO" localSheetId="18">#REF!</definedName>
    <definedName name="CIMENTO_BRANCO" localSheetId="3">#REF!</definedName>
    <definedName name="CIMENTO_BRANCO" localSheetId="4">#REF!</definedName>
    <definedName name="CIMENTO_BRANCO" localSheetId="5">#REF!</definedName>
    <definedName name="CIMENTO_BRANCO">#REF!</definedName>
    <definedName name="CIMENTO_COLA" localSheetId="14">#REF!</definedName>
    <definedName name="CIMENTO_COLA" localSheetId="21">#REF!</definedName>
    <definedName name="CIMENTO_COLA" localSheetId="6">#REF!</definedName>
    <definedName name="CIMENTO_COLA" localSheetId="7">#REF!</definedName>
    <definedName name="CIMENTO_COLA" localSheetId="8">#REF!</definedName>
    <definedName name="CIMENTO_COLA" localSheetId="19">#REF!</definedName>
    <definedName name="CIMENTO_COLA" localSheetId="17">#REF!</definedName>
    <definedName name="CIMENTO_COLA" localSheetId="18">#REF!</definedName>
    <definedName name="CIMENTO_COLA" localSheetId="3">#REF!</definedName>
    <definedName name="CIMENTO_COLA" localSheetId="4">#REF!</definedName>
    <definedName name="CIMENTO_COLA" localSheetId="5">#REF!</definedName>
    <definedName name="CIMENTO_COLA">#REF!</definedName>
    <definedName name="çl">#REF!</definedName>
    <definedName name="Clas" hidden="1">MAX(LEN(#REF!))</definedName>
    <definedName name="Class_Equipamentos">#REF!</definedName>
    <definedName name="Class_Equipamentos_1">#REF!</definedName>
    <definedName name="Class_Equipamentos_2">#REF!</definedName>
    <definedName name="Class_Equipamentos_3">#REF!</definedName>
    <definedName name="Class_Mão_de_Obra">#REF!</definedName>
    <definedName name="Class_Mão_de_Obra_1">#REF!</definedName>
    <definedName name="Class_Mão_de_Obra_2">#REF!</definedName>
    <definedName name="Class_Mão_de_Obra_3">#REF!</definedName>
    <definedName name="Class_Materiais">#REF!</definedName>
    <definedName name="Class_Materiais_1">#REF!</definedName>
    <definedName name="Class_Materiais_2">#REF!</definedName>
    <definedName name="Class_Materiais_3">#REF!</definedName>
    <definedName name="CLASSE_1">#REF!</definedName>
    <definedName name="CLASSE_10">#REF!</definedName>
    <definedName name="CLASSE_2">#REF!</definedName>
    <definedName name="CLASSE_3">#REF!</definedName>
    <definedName name="CLASSE_4">#REF!</definedName>
    <definedName name="CLASSE_5">#REF!</definedName>
    <definedName name="CLASSE_6">#REF!</definedName>
    <definedName name="CLASSE_7">#REF!</definedName>
    <definedName name="CLASSE_8">#REF!</definedName>
    <definedName name="CLASSE_9">#REF!</definedName>
    <definedName name="CLIENTE" localSheetId="14">#REF!</definedName>
    <definedName name="CLIENTE" localSheetId="21">#REF!</definedName>
    <definedName name="CLIENTE" localSheetId="6">#REF!</definedName>
    <definedName name="CLIENTE" localSheetId="7">#REF!</definedName>
    <definedName name="CLIENTE" localSheetId="8">#REF!</definedName>
    <definedName name="CLIENTE" localSheetId="17">#REF!</definedName>
    <definedName name="CLIENTE" localSheetId="18">#REF!</definedName>
    <definedName name="CLIENTE" localSheetId="3">#REF!</definedName>
    <definedName name="CLIENTE" localSheetId="4">#REF!</definedName>
    <definedName name="CLIENTE" localSheetId="5">#REF!</definedName>
    <definedName name="CLIENTE">#REF!</definedName>
    <definedName name="Cls" hidden="1">#N/A</definedName>
    <definedName name="CM">"$#REF!.$O$31"</definedName>
    <definedName name="cm.30.a">#REF!</definedName>
    <definedName name="cm.30.t">#REF!</definedName>
    <definedName name="CM_30">#REF!</definedName>
    <definedName name="CM_30_20">"$'QUANT SERV MAN _5ª_'.$#REF!$#REF!"</definedName>
    <definedName name="CM_30_7">#REF!</definedName>
    <definedName name="CM_30MAN">#REF!</definedName>
    <definedName name="CM_30REST">#REF!</definedName>
    <definedName name="CM30W">"$#REF!.$I$14"</definedName>
    <definedName name="CM30WA">"$#REF!.$I$13"</definedName>
    <definedName name="CMREM">#REF!</definedName>
    <definedName name="CMREMMAN">#REF!</definedName>
    <definedName name="CMREMREST">#REF!</definedName>
    <definedName name="CMREMRESTF">#REF!</definedName>
    <definedName name="CMRPFMAN">#REF!</definedName>
    <definedName name="CMTB">#REF!</definedName>
    <definedName name="CMTBFMAN">#REF!</definedName>
    <definedName name="CMTBFMAN_20">"$#REF!.$O$36"</definedName>
    <definedName name="CMTBFMAN_21">"$#REF!.$O$36"</definedName>
    <definedName name="CMTBMAN">#REF!</definedName>
    <definedName name="CMTBREST">#REF!</definedName>
    <definedName name="CMTBRESTF">#REF!</definedName>
    <definedName name="CMTOTAL">"$#REF!.$I$12"</definedName>
    <definedName name="CMW">"$#REF!.$O$33"</definedName>
    <definedName name="CMWA">"$#REF!.$O$32"</definedName>
    <definedName name="Cod" hidden="1">#REF!</definedName>
    <definedName name="cod.1">#REF!</definedName>
    <definedName name="cod.2">#REF!</definedName>
    <definedName name="Cód.3">#REF!</definedName>
    <definedName name="Cód.Equip.">#REF!</definedName>
    <definedName name="Cód.serv.">#REF!</definedName>
    <definedName name="COD_ATRIUM" localSheetId="14">#REF!</definedName>
    <definedName name="COD_ATRIUM" localSheetId="17">#REF!</definedName>
    <definedName name="COD_ATRIUM" localSheetId="18">#REF!</definedName>
    <definedName name="COD_ATRIUM" localSheetId="3">#REF!</definedName>
    <definedName name="COD_ATRIUM" localSheetId="4">#REF!</definedName>
    <definedName name="COD_ATRIUM" localSheetId="5">#REF!</definedName>
    <definedName name="COD_ATRIUM">#REF!</definedName>
    <definedName name="COD_SINAPI" localSheetId="14">#REF!</definedName>
    <definedName name="COD_SINAPI" localSheetId="17">#REF!</definedName>
    <definedName name="COD_SINAPI" localSheetId="18">#REF!</definedName>
    <definedName name="COD_SINAPI" localSheetId="3">#REF!</definedName>
    <definedName name="COD_SINAPI" localSheetId="4">#REF!</definedName>
    <definedName name="COD_SINAPI" localSheetId="5">#REF!</definedName>
    <definedName name="COD_SINAPI">#REF!</definedName>
    <definedName name="CODIGO">"$#REF!.$A$5:$A$84"</definedName>
    <definedName name="Código">#REF!</definedName>
    <definedName name="COEFCUSIND">#REF!</definedName>
    <definedName name="Colchão">#REF!</definedName>
    <definedName name="Colchão_4">"$#REF!.$#REF!$#REF!"</definedName>
    <definedName name="Colchão_5">#REF!</definedName>
    <definedName name="COLONIÃO">#REF!</definedName>
    <definedName name="COLSUB" localSheetId="14">[1]SERVIÇO!#REF!</definedName>
    <definedName name="COLSUB" localSheetId="21">[1]SERVIÇO!#REF!</definedName>
    <definedName name="COLSUB" localSheetId="6">[1]SERVIÇO!#REF!</definedName>
    <definedName name="COLSUB" localSheetId="7">[1]SERVIÇO!#REF!</definedName>
    <definedName name="COLSUB" localSheetId="8">[1]SERVIÇO!#REF!</definedName>
    <definedName name="COLSUB" localSheetId="19">[1]SERVIÇO!#REF!</definedName>
    <definedName name="COLSUB" localSheetId="17">[1]SERVIÇO!#REF!</definedName>
    <definedName name="COLSUB" localSheetId="18">[1]SERVIÇO!#REF!</definedName>
    <definedName name="COLSUB" localSheetId="3">[1]SERVIÇO!#REF!</definedName>
    <definedName name="COLSUB" localSheetId="4">[1]SERVIÇO!#REF!</definedName>
    <definedName name="COLSUB" localSheetId="5">[1]SERVIÇO!#REF!</definedName>
    <definedName name="COLSUB">[1]SERVIÇO!#REF!</definedName>
    <definedName name="Coluna" hidden="1">#REF!</definedName>
    <definedName name="Comp" hidden="1">#REF!</definedName>
    <definedName name="Comp_Área_Vol.">#REF!</definedName>
    <definedName name="COMPENSA.PLAST" localSheetId="14">#REF!</definedName>
    <definedName name="COMPENSA.PLAST" localSheetId="21">#REF!</definedName>
    <definedName name="COMPENSA.PLAST" localSheetId="6">#REF!</definedName>
    <definedName name="COMPENSA.PLAST" localSheetId="7">#REF!</definedName>
    <definedName name="COMPENSA.PLAST" localSheetId="8">#REF!</definedName>
    <definedName name="COMPENSA.PLAST" localSheetId="19">#REF!</definedName>
    <definedName name="COMPENSA.PLAST" localSheetId="17">#REF!</definedName>
    <definedName name="COMPENSA.PLAST" localSheetId="18">#REF!</definedName>
    <definedName name="COMPENSA.PLAST" localSheetId="3">#REF!</definedName>
    <definedName name="COMPENSA.PLAST" localSheetId="4">#REF!</definedName>
    <definedName name="COMPENSA.PLAST" localSheetId="5">#REF!</definedName>
    <definedName name="COMPENSA.PLAST">#REF!</definedName>
    <definedName name="COMPENSADO_RES_10MM" localSheetId="14">#REF!</definedName>
    <definedName name="COMPENSADO_RES_10MM" localSheetId="21">#REF!</definedName>
    <definedName name="COMPENSADO_RES_10MM" localSheetId="6">#REF!</definedName>
    <definedName name="COMPENSADO_RES_10MM" localSheetId="7">#REF!</definedName>
    <definedName name="COMPENSADO_RES_10MM" localSheetId="8">#REF!</definedName>
    <definedName name="COMPENSADO_RES_10MM" localSheetId="19">#REF!</definedName>
    <definedName name="COMPENSADO_RES_10MM" localSheetId="17">#REF!</definedName>
    <definedName name="COMPENSADO_RES_10MM" localSheetId="18">#REF!</definedName>
    <definedName name="COMPENSADO_RES_10MM" localSheetId="3">#REF!</definedName>
    <definedName name="COMPENSADO_RES_10MM" localSheetId="4">#REF!</definedName>
    <definedName name="COMPENSADO_RES_10MM" localSheetId="5">#REF!</definedName>
    <definedName name="COMPENSADO_RES_10MM">#REF!</definedName>
    <definedName name="COMPENSADO_RES_12MM" localSheetId="14">#REF!</definedName>
    <definedName name="COMPENSADO_RES_12MM" localSheetId="21">#REF!</definedName>
    <definedName name="COMPENSADO_RES_12MM" localSheetId="6">#REF!</definedName>
    <definedName name="COMPENSADO_RES_12MM" localSheetId="7">#REF!</definedName>
    <definedName name="COMPENSADO_RES_12MM" localSheetId="8">#REF!</definedName>
    <definedName name="COMPENSADO_RES_12MM" localSheetId="19">#REF!</definedName>
    <definedName name="COMPENSADO_RES_12MM" localSheetId="17">#REF!</definedName>
    <definedName name="COMPENSADO_RES_12MM" localSheetId="18">#REF!</definedName>
    <definedName name="COMPENSADO_RES_12MM" localSheetId="3">#REF!</definedName>
    <definedName name="COMPENSADO_RES_12MM" localSheetId="4">#REF!</definedName>
    <definedName name="COMPENSADO_RES_12MM" localSheetId="5">#REF!</definedName>
    <definedName name="COMPENSADO_RES_12MM">#REF!</definedName>
    <definedName name="compeqp">#REF!</definedName>
    <definedName name="COMPLETO">[0]!COMPLETO</definedName>
    <definedName name="Composição_do_BDI">#REF!</definedName>
    <definedName name="Composição_do_BDI_1">#REF!</definedName>
    <definedName name="Composição_do_BDI_2">#REF!</definedName>
    <definedName name="Composição_do_BDI_3">#REF!</definedName>
    <definedName name="CONCCILMAN">#REF!</definedName>
    <definedName name="CONCIMMAN">#REF!</definedName>
    <definedName name="CONCRETO_18_MPA" localSheetId="14">#REF!</definedName>
    <definedName name="CONCRETO_18_MPA" localSheetId="21">#REF!</definedName>
    <definedName name="CONCRETO_18_MPA" localSheetId="6">#REF!</definedName>
    <definedName name="CONCRETO_18_MPA" localSheetId="7">#REF!</definedName>
    <definedName name="CONCRETO_18_MPA" localSheetId="8">#REF!</definedName>
    <definedName name="CONCRETO_18_MPA" localSheetId="17">#REF!</definedName>
    <definedName name="CONCRETO_18_MPA" localSheetId="18">#REF!</definedName>
    <definedName name="CONCRETO_18_MPA" localSheetId="3">#REF!</definedName>
    <definedName name="CONCRETO_18_MPA" localSheetId="4">#REF!</definedName>
    <definedName name="CONCRETO_18_MPA" localSheetId="5">#REF!</definedName>
    <definedName name="CONCRETO_18_MPA">#REF!</definedName>
    <definedName name="CONS.ASF.">#REF!</definedName>
    <definedName name="CONSERVAÇÃO">#REF!</definedName>
    <definedName name="consumo.2">#REF!</definedName>
    <definedName name="Consumodemateriais">Plan1</definedName>
    <definedName name="Consumodemateriais_1">#N/A</definedName>
    <definedName name="Consumodemateriais_2">#N/A</definedName>
    <definedName name="CONT1" localSheetId="14">[1]SERVIÇO!#REF!</definedName>
    <definedName name="CONT1" localSheetId="21">[1]SERVIÇO!#REF!</definedName>
    <definedName name="CONT1" localSheetId="6">[1]SERVIÇO!#REF!</definedName>
    <definedName name="CONT1" localSheetId="7">[1]SERVIÇO!#REF!</definedName>
    <definedName name="CONT1" localSheetId="8">[1]SERVIÇO!#REF!</definedName>
    <definedName name="CONT1" localSheetId="19">[1]SERVIÇO!#REF!</definedName>
    <definedName name="CONT1" localSheetId="17">[1]SERVIÇO!#REF!</definedName>
    <definedName name="CONT1" localSheetId="18">[1]SERVIÇO!#REF!</definedName>
    <definedName name="CONT1" localSheetId="3">[1]SERVIÇO!#REF!</definedName>
    <definedName name="CONT1" localSheetId="4">[1]SERVIÇO!#REF!</definedName>
    <definedName name="CONT1" localSheetId="5">[1]SERVIÇO!#REF!</definedName>
    <definedName name="CONT1">[1]SERVIÇO!#REF!</definedName>
    <definedName name="CONT2" localSheetId="14">[1]SERVIÇO!#REF!</definedName>
    <definedName name="CONT2" localSheetId="21">[1]SERVIÇO!#REF!</definedName>
    <definedName name="CONT2" localSheetId="6">[1]SERVIÇO!#REF!</definedName>
    <definedName name="CONT2" localSheetId="7">[1]SERVIÇO!#REF!</definedName>
    <definedName name="CONT2" localSheetId="8">[1]SERVIÇO!#REF!</definedName>
    <definedName name="CONT2" localSheetId="19">[1]SERVIÇO!#REF!</definedName>
    <definedName name="CONT2" localSheetId="17">[1]SERVIÇO!#REF!</definedName>
    <definedName name="CONT2" localSheetId="18">[1]SERVIÇO!#REF!</definedName>
    <definedName name="CONT2" localSheetId="3">[1]SERVIÇO!#REF!</definedName>
    <definedName name="CONT2" localSheetId="4">[1]SERVIÇO!#REF!</definedName>
    <definedName name="CONT2" localSheetId="5">[1]SERVIÇO!#REF!</definedName>
    <definedName name="CONT2">[1]SERVIÇO!#REF!</definedName>
    <definedName name="CONT3" localSheetId="14">[1]SERVIÇO!#REF!</definedName>
    <definedName name="CONT3" localSheetId="21">[1]SERVIÇO!#REF!</definedName>
    <definedName name="CONT3" localSheetId="6">[1]SERVIÇO!#REF!</definedName>
    <definedName name="CONT3" localSheetId="7">[1]SERVIÇO!#REF!</definedName>
    <definedName name="CONT3" localSheetId="8">[1]SERVIÇO!#REF!</definedName>
    <definedName name="CONT3" localSheetId="17">[1]SERVIÇO!#REF!</definedName>
    <definedName name="CONT3" localSheetId="18">[1]SERVIÇO!#REF!</definedName>
    <definedName name="CONT3" localSheetId="3">[1]SERVIÇO!#REF!</definedName>
    <definedName name="CONT3" localSheetId="4">[1]SERVIÇO!#REF!</definedName>
    <definedName name="CONT3" localSheetId="5">[1]SERVIÇO!#REF!</definedName>
    <definedName name="CONT3">[1]SERVIÇO!#REF!</definedName>
    <definedName name="CONTA">#REF!</definedName>
    <definedName name="CONTAIT" localSheetId="14">[1]SERVIÇO!#REF!</definedName>
    <definedName name="CONTAIT" localSheetId="21">[1]SERVIÇO!#REF!</definedName>
    <definedName name="CONTAIT" localSheetId="6">[1]SERVIÇO!#REF!</definedName>
    <definedName name="CONTAIT" localSheetId="7">[1]SERVIÇO!#REF!</definedName>
    <definedName name="CONTAIT" localSheetId="8">[1]SERVIÇO!#REF!</definedName>
    <definedName name="CONTAIT" localSheetId="17">[1]SERVIÇO!#REF!</definedName>
    <definedName name="CONTAIT" localSheetId="18">[1]SERVIÇO!#REF!</definedName>
    <definedName name="CONTAIT" localSheetId="3">[1]SERVIÇO!#REF!</definedName>
    <definedName name="CONTAIT" localSheetId="4">[1]SERVIÇO!#REF!</definedName>
    <definedName name="CONTAIT" localSheetId="5">[1]SERVIÇO!#REF!</definedName>
    <definedName name="CONTAIT">[1]SERVIÇO!#REF!</definedName>
    <definedName name="contrato">#REF!</definedName>
    <definedName name="CONTREC" localSheetId="14">[1]SERVIÇO!#REF!</definedName>
    <definedName name="CONTREC" localSheetId="21">[1]SERVIÇO!#REF!</definedName>
    <definedName name="CONTREC" localSheetId="6">[1]SERVIÇO!#REF!</definedName>
    <definedName name="CONTREC" localSheetId="7">[1]SERVIÇO!#REF!</definedName>
    <definedName name="CONTREC" localSheetId="8">[1]SERVIÇO!#REF!</definedName>
    <definedName name="CONTREC" localSheetId="17">[1]SERVIÇO!#REF!</definedName>
    <definedName name="CONTREC" localSheetId="18">[1]SERVIÇO!#REF!</definedName>
    <definedName name="CONTREC" localSheetId="3">[1]SERVIÇO!#REF!</definedName>
    <definedName name="CONTREC" localSheetId="4">[1]SERVIÇO!#REF!</definedName>
    <definedName name="CONTREC" localSheetId="5">[1]SERVIÇO!#REF!</definedName>
    <definedName name="CONTREC">[1]SERVIÇO!#REF!</definedName>
    <definedName name="CONTRES" localSheetId="14">[1]SERVIÇO!#REF!</definedName>
    <definedName name="CONTRES" localSheetId="21">[1]SERVIÇO!#REF!</definedName>
    <definedName name="CONTRES" localSheetId="6">[1]SERVIÇO!#REF!</definedName>
    <definedName name="CONTRES" localSheetId="7">[1]SERVIÇO!#REF!</definedName>
    <definedName name="CONTRES" localSheetId="8">[1]SERVIÇO!#REF!</definedName>
    <definedName name="CONTRES" localSheetId="17">[1]SERVIÇO!#REF!</definedName>
    <definedName name="CONTRES" localSheetId="18">[1]SERVIÇO!#REF!</definedName>
    <definedName name="CONTRES" localSheetId="3">[1]SERVIÇO!#REF!</definedName>
    <definedName name="CONTRES" localSheetId="4">[1]SERVIÇO!#REF!</definedName>
    <definedName name="CONTRES" localSheetId="5">[1]SERVIÇO!#REF!</definedName>
    <definedName name="CONTRES">[1]SERVIÇO!#REF!</definedName>
    <definedName name="CONTRIB_1">#REF!</definedName>
    <definedName name="CONTRIB_10">#REF!</definedName>
    <definedName name="CONTRIB_2">#REF!</definedName>
    <definedName name="CONTRIB_3">#REF!</definedName>
    <definedName name="CONTRIB_4">#REF!</definedName>
    <definedName name="CONTRIB_5">#REF!</definedName>
    <definedName name="CONTRIB_6">#REF!</definedName>
    <definedName name="CONTRIB_7">#REF!</definedName>
    <definedName name="CONTRIB_8">#REF!</definedName>
    <definedName name="CONTRIB_9">#REF!</definedName>
    <definedName name="controle" hidden="1">{"'Plan1 (2)'!$A$5:$F$63"}</definedName>
    <definedName name="CORREÇÃO">#REF!</definedName>
    <definedName name="CORREÇÃO_7">#REF!</definedName>
    <definedName name="CORREÇÃOFRES">#REF!</definedName>
    <definedName name="CORREÇÃOFRESMAN">#REF!</definedName>
    <definedName name="CORREÇÃOFRESREC">#REF!</definedName>
    <definedName name="CORREÇÃOMAN">#REF!</definedName>
    <definedName name="CORREÇÃOMBUFPIL">#REF!</definedName>
    <definedName name="CORREÇÃOMBUQPIL">#REF!</definedName>
    <definedName name="CORREÇÃOREST">#REF!</definedName>
    <definedName name="Cortes">#REF!</definedName>
    <definedName name="cost_of_debt">#REF!</definedName>
    <definedName name="CP_COMPACTAÇÃO_100">#REF!</definedName>
    <definedName name="CP_COMPACTAÇÃO_95">#REF!</definedName>
    <definedName name="CP_DMT_401_A_600m">#REF!</definedName>
    <definedName name="CP_DMT_DE_0_A_50m">#REF!</definedName>
    <definedName name="CPF">#REF!</definedName>
    <definedName name="CPU" localSheetId="14">#REF!</definedName>
    <definedName name="CPU" localSheetId="17">#REF!</definedName>
    <definedName name="CPU" localSheetId="18">#REF!</definedName>
    <definedName name="CPU" localSheetId="3">#REF!</definedName>
    <definedName name="CPU" localSheetId="4">#REF!</definedName>
    <definedName name="CPU" localSheetId="5">#REF!</definedName>
    <definedName name="CPU">#REF!</definedName>
    <definedName name="CpuAux" hidden="1">#REF!</definedName>
    <definedName name="CPUs" hidden="1">#REF!</definedName>
    <definedName name="CRIT" hidden="1">#REF!</definedName>
    <definedName name="_xlnm.Criteria">#REF!</definedName>
    <definedName name="CRITERX" localSheetId="14">[1]SERVIÇO!#REF!</definedName>
    <definedName name="CRITERX" localSheetId="21">[1]SERVIÇO!#REF!</definedName>
    <definedName name="CRITERX" localSheetId="6">[1]SERVIÇO!#REF!</definedName>
    <definedName name="CRITERX" localSheetId="7">[1]SERVIÇO!#REF!</definedName>
    <definedName name="CRITERX" localSheetId="8">[1]SERVIÇO!#REF!</definedName>
    <definedName name="CRITERX" localSheetId="17">[1]SERVIÇO!#REF!</definedName>
    <definedName name="CRITERX" localSheetId="18">[1]SERVIÇO!#REF!</definedName>
    <definedName name="CRITERX" localSheetId="3">[1]SERVIÇO!#REF!</definedName>
    <definedName name="CRITERX" localSheetId="4">[1]SERVIÇO!#REF!</definedName>
    <definedName name="CRITERX" localSheetId="5">[1]SERVIÇO!#REF!</definedName>
    <definedName name="CRITERX">[1]SERVIÇO!#REF!</definedName>
    <definedName name="Cron" hidden="1">{#N/A,#N/A,FALSE,"MO (2)"}</definedName>
    <definedName name="Cronograma" localSheetId="21">{"total","SUM(total)","YNNNN",FALSE}</definedName>
    <definedName name="Cronograma" localSheetId="19">{"total","SUM(total)","YNNNN",FALSE}</definedName>
    <definedName name="Cronograma">{"total","SUM(total)","YNNNN",FALSE}</definedName>
    <definedName name="CRONOMOD" localSheetId="21">{"total","SUM(total)","YNNNN",FALSE}</definedName>
    <definedName name="CRONOMOD" localSheetId="19">{"total","SUM(total)","YNNNN",FALSE}</definedName>
    <definedName name="CRONOMOD">{"total","SUM(total)","YNNNN",FALSE}</definedName>
    <definedName name="CS110PI">#REF!</definedName>
    <definedName name="CS110R">#REF!</definedName>
    <definedName name="CS316PI">#REF!</definedName>
    <definedName name="CS316R">#REF!</definedName>
    <definedName name="CS423PI">#REF!</definedName>
    <definedName name="CS423R">#REF!</definedName>
    <definedName name="cu" hidden="1">{#N/A,#N/A,TRUE,"Serviços"}</definedName>
    <definedName name="CUN">#REF!</definedName>
    <definedName name="CunEq" hidden="1">SUM(IF(#REF! =#REF!,(#REF!)*(#REF!="EQ")))</definedName>
    <definedName name="CunMo" hidden="1">SUM(IF(#REF! =#REF!,(#REF!)*(#REF!="MO")))</definedName>
    <definedName name="CunMp" hidden="1">SUM(IF(#REF! =#REF!,(#REF!)*(#REF!="MP")))</definedName>
    <definedName name="CURTO">[0]!CURTO</definedName>
    <definedName name="CUSTO">#REF!</definedName>
    <definedName name="CUSTO_10">#REF!</definedName>
    <definedName name="CUSTO_10_19">#REF!</definedName>
    <definedName name="CUSTO_17">#REF!</definedName>
    <definedName name="CUSTO_17_19">#REF!</definedName>
    <definedName name="CUSTO_19">#REF!</definedName>
    <definedName name="CUSTO_6">#REF!</definedName>
    <definedName name="CUSTO_6_19">#REF!</definedName>
    <definedName name="CUSTO_7">#REF!</definedName>
    <definedName name="CUSTO_7_19">#REF!</definedName>
    <definedName name="CUSTO_8">#REF!</definedName>
    <definedName name="CUSTO_8_19">#REF!</definedName>
    <definedName name="CUSTO_9">#REF!</definedName>
    <definedName name="CUSTO_9_19">#REF!</definedName>
    <definedName name="Custo_parcial">#REF!</definedName>
    <definedName name="custoA">#REF!</definedName>
    <definedName name="custoB">#REF!</definedName>
    <definedName name="CustoPMVC">#REF!</definedName>
    <definedName name="custoSUB">#REF!</definedName>
    <definedName name="CV">#REF!</definedName>
    <definedName name="cx_coletora">#REF!</definedName>
    <definedName name="d" localSheetId="14">#REF!</definedName>
    <definedName name="d" localSheetId="21">#REF!</definedName>
    <definedName name="d" localSheetId="6">#REF!</definedName>
    <definedName name="d" localSheetId="7">#REF!</definedName>
    <definedName name="d" localSheetId="8">#REF!</definedName>
    <definedName name="d" localSheetId="19">#REF!</definedName>
    <definedName name="d" localSheetId="17">#REF!</definedName>
    <definedName name="d" localSheetId="18">#REF!</definedName>
    <definedName name="d" localSheetId="3">#REF!</definedName>
    <definedName name="d" localSheetId="4">#REF!</definedName>
    <definedName name="d" localSheetId="5">#REF!</definedName>
    <definedName name="d">#REF!</definedName>
    <definedName name="D.0">#REF!</definedName>
    <definedName name="d.1000">#REF!</definedName>
    <definedName name="d.1200">#REF!</definedName>
    <definedName name="d.12011">#REF!</definedName>
    <definedName name="d.200">#REF!</definedName>
    <definedName name="D.300">#REF!</definedName>
    <definedName name="d.400">#REF!</definedName>
    <definedName name="d.50">#REF!</definedName>
    <definedName name="d.600">#REF!</definedName>
    <definedName name="d.800">#REF!</definedName>
    <definedName name="DADA">#REF!</definedName>
    <definedName name="dadinho">#REF!</definedName>
    <definedName name="dadinho_11">#REF!</definedName>
    <definedName name="dadinho_11_19">#REF!</definedName>
    <definedName name="dadinho_13">#REF!</definedName>
    <definedName name="dadinho_13_1">#REF!</definedName>
    <definedName name="dadinho_13_19">#REF!</definedName>
    <definedName name="dadinho_19">#REF!</definedName>
    <definedName name="dadinho_21">#REF!</definedName>
    <definedName name="dadinho_21_19">#REF!</definedName>
    <definedName name="dadinho_7">#REF!</definedName>
    <definedName name="dadinho_8">#REF!</definedName>
    <definedName name="dadinho_9">#REF!</definedName>
    <definedName name="DADOS">#REF!</definedName>
    <definedName name="DADOS_11">#REF!</definedName>
    <definedName name="DADOS_11_19">#REF!</definedName>
    <definedName name="DADOS_13">#REF!</definedName>
    <definedName name="DADOS_13_1">#REF!</definedName>
    <definedName name="DADOS_13_19">#REF!</definedName>
    <definedName name="DADOS_14">#REF!</definedName>
    <definedName name="DADOS_14_19">#REF!</definedName>
    <definedName name="DADOS_15">#REF!</definedName>
    <definedName name="DADOS_15_19">#REF!</definedName>
    <definedName name="DADOS_16">#REF!</definedName>
    <definedName name="DADOS_16_19">#REF!</definedName>
    <definedName name="DADOS_19">#REF!</definedName>
    <definedName name="DADOS_19_1">#REF!</definedName>
    <definedName name="DADOS_21">#REF!</definedName>
    <definedName name="DADOS_21_19">#REF!</definedName>
    <definedName name="DADOS_7">#REF!</definedName>
    <definedName name="DADOS_8">#REF!</definedName>
    <definedName name="DADOS_9">#REF!</definedName>
    <definedName name="Dados_Primário">#REF!</definedName>
    <definedName name="DAER1" hidden="1">{#N/A,#N/A,TRUE,"Serviços"}</definedName>
    <definedName name="dasd">#REF!</definedName>
    <definedName name="DATA" localSheetId="14">#REF!</definedName>
    <definedName name="DATA" localSheetId="21">#REF!</definedName>
    <definedName name="DATA" localSheetId="6">#REF!</definedName>
    <definedName name="DATA" localSheetId="7">#REF!</definedName>
    <definedName name="DATA" localSheetId="8">#REF!</definedName>
    <definedName name="DATA" localSheetId="19">#REF!</definedName>
    <definedName name="DATA" localSheetId="17">#REF!</definedName>
    <definedName name="DATA" localSheetId="18">#REF!</definedName>
    <definedName name="DATA" localSheetId="3">#REF!</definedName>
    <definedName name="DATA" localSheetId="4">#REF!</definedName>
    <definedName name="DATA" localSheetId="5">#REF!</definedName>
    <definedName name="DATA">#REF!</definedName>
    <definedName name="Data_Final" localSheetId="14">#REF!</definedName>
    <definedName name="Data_Final" localSheetId="21">#REF!</definedName>
    <definedName name="Data_Final" localSheetId="6">#REF!</definedName>
    <definedName name="Data_Final" localSheetId="7">#REF!</definedName>
    <definedName name="Data_Final" localSheetId="8">#REF!</definedName>
    <definedName name="Data_Final" localSheetId="19">#REF!</definedName>
    <definedName name="Data_Final" localSheetId="17">#REF!</definedName>
    <definedName name="Data_Final" localSheetId="18">#REF!</definedName>
    <definedName name="Data_Final" localSheetId="3">#REF!</definedName>
    <definedName name="Data_Final" localSheetId="4">#REF!</definedName>
    <definedName name="Data_Final" localSheetId="5">#REF!</definedName>
    <definedName name="Data_Final">#REF!</definedName>
    <definedName name="Data_Início" localSheetId="14">#REF!</definedName>
    <definedName name="Data_Início" localSheetId="21">#REF!</definedName>
    <definedName name="Data_Início" localSheetId="6">#REF!</definedName>
    <definedName name="Data_Início" localSheetId="7">#REF!</definedName>
    <definedName name="Data_Início" localSheetId="8">#REF!</definedName>
    <definedName name="Data_Início" localSheetId="17">#REF!</definedName>
    <definedName name="Data_Início" localSheetId="18">#REF!</definedName>
    <definedName name="Data_Início" localSheetId="3">#REF!</definedName>
    <definedName name="Data_Início" localSheetId="4">#REF!</definedName>
    <definedName name="Data_Início" localSheetId="5">#REF!</definedName>
    <definedName name="Data_Início">#REF!</definedName>
    <definedName name="data2">#REF!</definedName>
    <definedName name="DATAEM">#REF!</definedName>
    <definedName name="DATAMEDIÇÃO">#REF!</definedName>
    <definedName name="DATMODELE">#REF!</definedName>
    <definedName name="DATMODMEC">#REF!</definedName>
    <definedName name="DATTML">#REF!</definedName>
    <definedName name="Datum">#REF!</definedName>
    <definedName name="DB">#REF!</definedName>
    <definedName name="DCA">"$#REF!.$E$31"</definedName>
    <definedName name="DCAW">"$#REF!.$E$33"</definedName>
    <definedName name="DDD">#REF!</definedName>
    <definedName name="DDDDDDD">#REF!</definedName>
    <definedName name="ddlc">#REF!</definedName>
    <definedName name="deb" hidden="1">#REF!</definedName>
    <definedName name="DECANEL" localSheetId="14">#REF!</definedName>
    <definedName name="DECANEL" localSheetId="21">#REF!</definedName>
    <definedName name="DECANEL" localSheetId="6">#REF!</definedName>
    <definedName name="DECANEL" localSheetId="7">#REF!</definedName>
    <definedName name="DECANEL" localSheetId="8">#REF!</definedName>
    <definedName name="DECANEL" localSheetId="17">#REF!</definedName>
    <definedName name="DECANEL" localSheetId="18">#REF!</definedName>
    <definedName name="DECANEL" localSheetId="3">#REF!</definedName>
    <definedName name="DECANEL" localSheetId="4">#REF!</definedName>
    <definedName name="DECANEL" localSheetId="5">#REF!</definedName>
    <definedName name="DECANEL">#REF!</definedName>
    <definedName name="defensa">#N/A</definedName>
    <definedName name="defensas">#REF!</definedName>
    <definedName name="Demonstrativo">#REF!</definedName>
    <definedName name="Demonstrativo_1">#REF!</definedName>
    <definedName name="Demonstrativo_2">#REF!</definedName>
    <definedName name="Demonstrativo_3">#REF!</definedName>
    <definedName name="DEMONSTRATIVO_DO_RESULTADO_GERENCIAL___DGR">#REF!</definedName>
    <definedName name="Denominação">#REF!</definedName>
    <definedName name="densidade_cap">#REF!</definedName>
    <definedName name="Densidades">#REF!</definedName>
    <definedName name="DERIVQT" localSheetId="14">[1]SERVIÇO!#REF!</definedName>
    <definedName name="DERIVQT" localSheetId="21">[1]SERVIÇO!#REF!</definedName>
    <definedName name="DERIVQT" localSheetId="6">[1]SERVIÇO!#REF!</definedName>
    <definedName name="DERIVQT" localSheetId="7">[1]SERVIÇO!#REF!</definedName>
    <definedName name="DERIVQT" localSheetId="8">[1]SERVIÇO!#REF!</definedName>
    <definedName name="DERIVQT" localSheetId="19">[1]SERVIÇO!#REF!</definedName>
    <definedName name="DERIVQT" localSheetId="17">[1]SERVIÇO!#REF!</definedName>
    <definedName name="DERIVQT" localSheetId="18">[1]SERVIÇO!#REF!</definedName>
    <definedName name="DERIVQT" localSheetId="3">[1]SERVIÇO!#REF!</definedName>
    <definedName name="DERIVQT" localSheetId="4">[1]SERVIÇO!#REF!</definedName>
    <definedName name="DERIVQT" localSheetId="5">[1]SERVIÇO!#REF!</definedName>
    <definedName name="DERIVQT">[1]SERVIÇO!#REF!</definedName>
    <definedName name="desc">#REF!</definedName>
    <definedName name="DescAux" hidden="1">#N/A</definedName>
    <definedName name="descida1">#REF!</definedName>
    <definedName name="descida2">#REF!</definedName>
    <definedName name="descnt" localSheetId="13">#REF!</definedName>
    <definedName name="descnt" localSheetId="14">#REF!</definedName>
    <definedName name="descnt" localSheetId="21">#REF!</definedName>
    <definedName name="descnt" localSheetId="6">#REF!</definedName>
    <definedName name="descnt" localSheetId="7">#REF!</definedName>
    <definedName name="descnt" localSheetId="8">#REF!</definedName>
    <definedName name="descnt" localSheetId="19">#REF!</definedName>
    <definedName name="descnt" localSheetId="17">#REF!</definedName>
    <definedName name="descnt" localSheetId="18">#REF!</definedName>
    <definedName name="descnt" localSheetId="3">#REF!</definedName>
    <definedName name="descnt" localSheetId="4">#REF!</definedName>
    <definedName name="descnt" localSheetId="5">#REF!</definedName>
    <definedName name="descnt">#REF!</definedName>
    <definedName name="descont" localSheetId="13">#REF!</definedName>
    <definedName name="descont" localSheetId="14">#REF!</definedName>
    <definedName name="descont" localSheetId="21">#REF!</definedName>
    <definedName name="descont" localSheetId="6">#REF!</definedName>
    <definedName name="descont" localSheetId="7">#REF!</definedName>
    <definedName name="descont" localSheetId="8">#REF!</definedName>
    <definedName name="descont" localSheetId="19">#REF!</definedName>
    <definedName name="descont" localSheetId="17">#REF!</definedName>
    <definedName name="descont" localSheetId="18">#REF!</definedName>
    <definedName name="descont" localSheetId="3">#REF!</definedName>
    <definedName name="descont" localSheetId="4">#REF!</definedName>
    <definedName name="descont" localSheetId="5">#REF!</definedName>
    <definedName name="descont">#REF!</definedName>
    <definedName name="descricao">#REF!</definedName>
    <definedName name="DESCRITIVO1">#REF!</definedName>
    <definedName name="DESFORMA" localSheetId="14">#REF!</definedName>
    <definedName name="DESFORMA" localSheetId="21">#REF!</definedName>
    <definedName name="DESFORMA" localSheetId="6">#REF!</definedName>
    <definedName name="DESFORMA" localSheetId="7">#REF!</definedName>
    <definedName name="DESFORMA" localSheetId="8">#REF!</definedName>
    <definedName name="DESFORMA" localSheetId="17">#REF!</definedName>
    <definedName name="DESFORMA" localSheetId="18">#REF!</definedName>
    <definedName name="DESFORMA" localSheetId="3">#REF!</definedName>
    <definedName name="DESFORMA" localSheetId="4">#REF!</definedName>
    <definedName name="DESFORMA" localSheetId="5">#REF!</definedName>
    <definedName name="DESFORMA">#REF!</definedName>
    <definedName name="DESOBSTRBUEIRO">"$#REF!.$I$29"</definedName>
    <definedName name="DESP.INDIRETAS">Plan1</definedName>
    <definedName name="Detalhe" hidden="1">{"'Resumo'!$A$4:$N$60"}</definedName>
    <definedName name="DGA" localSheetId="14">'[2]PRO-08'!#REF!</definedName>
    <definedName name="DGA" localSheetId="21">'[2]PRO-08'!#REF!</definedName>
    <definedName name="DGA" localSheetId="6">'[2]PRO-08'!#REF!</definedName>
    <definedName name="DGA" localSheetId="7">'[2]PRO-08'!#REF!</definedName>
    <definedName name="DGA" localSheetId="8">'[2]PRO-08'!#REF!</definedName>
    <definedName name="DGA" localSheetId="19">'[2]PRO-08'!#REF!</definedName>
    <definedName name="DGA" localSheetId="17">'[2]PRO-08'!#REF!</definedName>
    <definedName name="DGA" localSheetId="18">'[2]PRO-08'!#REF!</definedName>
    <definedName name="DGA" localSheetId="3">'[2]PRO-08'!#REF!</definedName>
    <definedName name="DGA" localSheetId="4">'[2]PRO-08'!#REF!</definedName>
    <definedName name="DGA" localSheetId="5">'[2]PRO-08'!#REF!</definedName>
    <definedName name="DGA">'[2]PRO-08'!#REF!</definedName>
    <definedName name="DGF" hidden="1">{#N/A,#N/A,FALSE,"MO (2)"}</definedName>
    <definedName name="DIA">"$#REF!.$H$4"</definedName>
    <definedName name="diesel">#REF!</definedName>
    <definedName name="DIFQT" localSheetId="13">[1]SERVIÇO!#REF!</definedName>
    <definedName name="DIFQT" localSheetId="14">[1]SERVIÇO!#REF!</definedName>
    <definedName name="DIFQT" localSheetId="21">[1]SERVIÇO!#REF!</definedName>
    <definedName name="DIFQT" localSheetId="6">[1]SERVIÇO!#REF!</definedName>
    <definedName name="DIFQT" localSheetId="7">[1]SERVIÇO!#REF!</definedName>
    <definedName name="DIFQT" localSheetId="8">[1]SERVIÇO!#REF!</definedName>
    <definedName name="DIFQT" localSheetId="19">[1]SERVIÇO!#REF!</definedName>
    <definedName name="DIFQT" localSheetId="17">[1]SERVIÇO!#REF!</definedName>
    <definedName name="DIFQT" localSheetId="18">[1]SERVIÇO!#REF!</definedName>
    <definedName name="DIFQT" localSheetId="3">[1]SERVIÇO!#REF!</definedName>
    <definedName name="DIFQT" localSheetId="4">[1]SERVIÇO!#REF!</definedName>
    <definedName name="DIFQT" localSheetId="5">[1]SERVIÇO!#REF!</definedName>
    <definedName name="DIFQT">[1]SERVIÇO!#REF!</definedName>
    <definedName name="dince">#REF!</definedName>
    <definedName name="DINHEIRO">#REF!</definedName>
    <definedName name="DINHEIRO_1">#REF!</definedName>
    <definedName name="DINHEIRO_12">#REF!</definedName>
    <definedName name="DINHEIRO_13">#REF!</definedName>
    <definedName name="DispTelGASAG" hidden="1">{"'teste'!$B$2:$R$49"}</definedName>
    <definedName name="DJ" localSheetId="14">#REF!</definedName>
    <definedName name="DJ" localSheetId="21">#REF!</definedName>
    <definedName name="DJ" localSheetId="6">#REF!</definedName>
    <definedName name="DJ" localSheetId="7">#REF!</definedName>
    <definedName name="DJ" localSheetId="8">#REF!</definedName>
    <definedName name="DJ" localSheetId="19">#REF!</definedName>
    <definedName name="DJ" localSheetId="17">#REF!</definedName>
    <definedName name="DJ" localSheetId="18">#REF!</definedName>
    <definedName name="DJ" localSheetId="3">#REF!</definedName>
    <definedName name="DJ" localSheetId="4">#REF!</definedName>
    <definedName name="DJ" localSheetId="5">#REF!</definedName>
    <definedName name="DJ">#REF!</definedName>
    <definedName name="DMT">"$#REF!.$E$#REF!"</definedName>
    <definedName name="DMT_0_50">#REF!</definedName>
    <definedName name="DMT_0_50_4">"$#REF!.$#REF!$#REF!"</definedName>
    <definedName name="DMT_0_50_5">#REF!</definedName>
    <definedName name="dmt_1000">#REF!</definedName>
    <definedName name="dmt_1200">#REF!</definedName>
    <definedName name="dmt_1400">#REF!</definedName>
    <definedName name="dmt_1600">#REF!</definedName>
    <definedName name="dmt_200">#REF!</definedName>
    <definedName name="DMT_200_400">#REF!</definedName>
    <definedName name="DMT_200_400_4">"$#REF!.$#REF!$#REF!"</definedName>
    <definedName name="DMT_200_400_5">#REF!</definedName>
    <definedName name="dmt_400">#REF!</definedName>
    <definedName name="DMT_400_600">#REF!</definedName>
    <definedName name="DMT_400_600_4">"$#REF!.$V$#REF!"</definedName>
    <definedName name="DMT_400_600_5">#REF!</definedName>
    <definedName name="dmt_50">#REF!</definedName>
    <definedName name="DMT_50_200">#REF!</definedName>
    <definedName name="DMT_50_200_4">"$#REF!.$#REF!$#REF!"</definedName>
    <definedName name="DMT_50_200_5">#REF!</definedName>
    <definedName name="dmt_5000">#REF!</definedName>
    <definedName name="dmt_600">#REF!</definedName>
    <definedName name="dmt_800">#REF!</definedName>
    <definedName name="DNCANT100">#REF!</definedName>
    <definedName name="DNCANT109">#REF!</definedName>
    <definedName name="DNCANT164">#REF!</definedName>
    <definedName name="DNCANT221">#REF!</definedName>
    <definedName name="DNCANT223">#REF!</definedName>
    <definedName name="DNCANT225">#REF!</definedName>
    <definedName name="DNCANT237">#REF!</definedName>
    <definedName name="DNCANT270">#REF!</definedName>
    <definedName name="DNCANT271">#REF!</definedName>
    <definedName name="DNCANT273">#REF!</definedName>
    <definedName name="DNCANT274">#REF!</definedName>
    <definedName name="DNCANT333">#REF!</definedName>
    <definedName name="DNCANT337">#REF!</definedName>
    <definedName name="DNCANT352">#REF!</definedName>
    <definedName name="DNCANT387ZC">#REF!</definedName>
    <definedName name="DNCANT387ZN">#REF!</definedName>
    <definedName name="DNCANT387ZS">#REF!</definedName>
    <definedName name="dncex101">#REF!</definedName>
    <definedName name="dncex274">#REF!</definedName>
    <definedName name="DNCEXE100">#REF!</definedName>
    <definedName name="DNCEXE109">#REF!</definedName>
    <definedName name="DNCEXE164">#REF!</definedName>
    <definedName name="DNCEXE221">#REF!</definedName>
    <definedName name="DNCEXE223">#REF!</definedName>
    <definedName name="DNCEXE225">#REF!</definedName>
    <definedName name="DNCEXE237">#REF!</definedName>
    <definedName name="DNCEXE270">#REF!</definedName>
    <definedName name="DNCEXE271">#REF!</definedName>
    <definedName name="DNCEXE273">#REF!</definedName>
    <definedName name="DNCEXE274">#REF!</definedName>
    <definedName name="DNCEXE333">#REF!</definedName>
    <definedName name="DNCEXE337">#REF!</definedName>
    <definedName name="DNCEXE352">#REF!</definedName>
    <definedName name="DNCEXE387ZC">#REF!</definedName>
    <definedName name="DNCEXE387ZN">#REF!</definedName>
    <definedName name="DNCEXE387ZS">#REF!</definedName>
    <definedName name="d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IT_aprovação">[4]Auxiliar!$K$2:$K$5</definedName>
    <definedName name="DO">#REF!</definedName>
    <definedName name="dois">#N/A</definedName>
    <definedName name="DOLAR">#REF!</definedName>
    <definedName name="Dólar">#REF!</definedName>
    <definedName name="DOLAR_1">#REF!</definedName>
    <definedName name="DOLAR_2">#REF!</definedName>
    <definedName name="DOLAR_3">#REF!</definedName>
    <definedName name="DRE">#REF!</definedName>
    <definedName name="drena">#REF!</definedName>
    <definedName name="drena_4">"$#REF!.$H$80"</definedName>
    <definedName name="drena_5">#REF!</definedName>
    <definedName name="Drena2">#REF!</definedName>
    <definedName name="DRENAGEM">#REF!</definedName>
    <definedName name="DRI">#REF!</definedName>
    <definedName name="dsad">#REF!</definedName>
    <definedName name="dsadf" localSheetId="21">{"total","SUM(total)","YNNNN",FALSE}</definedName>
    <definedName name="dsadf" localSheetId="19">{"total","SUM(total)","YNNNN",FALSE}</definedName>
    <definedName name="dsadf">{"total","SUM(total)","YNNNN",FALSE}</definedName>
    <definedName name="Dsc">#N/A</definedName>
    <definedName name="dsr4g">Plan1</definedName>
    <definedName name="dsr4g_1">#N/A</definedName>
    <definedName name="dsr4g_2">#N/A</definedName>
    <definedName name="dt">#REF!</definedName>
    <definedName name="DTMED">"$#REF!.$C$8"</definedName>
    <definedName name="DUCOL" hidden="1">{"'Plan1 (2)'!$A$5:$F$63"}</definedName>
    <definedName name="e">Plan1</definedName>
    <definedName name="ECJ" localSheetId="14">#REF!</definedName>
    <definedName name="ECJ" localSheetId="21">#REF!</definedName>
    <definedName name="ECJ" localSheetId="6">#REF!</definedName>
    <definedName name="ECJ" localSheetId="7">#REF!</definedName>
    <definedName name="ECJ" localSheetId="8">#REF!</definedName>
    <definedName name="ECJ" localSheetId="19">#REF!</definedName>
    <definedName name="ECJ" localSheetId="17">#REF!</definedName>
    <definedName name="ECJ" localSheetId="18">#REF!</definedName>
    <definedName name="ECJ" localSheetId="3">#REF!</definedName>
    <definedName name="ECJ" localSheetId="4">#REF!</definedName>
    <definedName name="ECJ" localSheetId="5">#REF!</definedName>
    <definedName name="ECJ">#REF!</definedName>
    <definedName name="ECVCFELE">#REF!</definedName>
    <definedName name="ECVCFMEC">#REF!</definedName>
    <definedName name="Edit">#REF!</definedName>
    <definedName name="edital">#REF!</definedName>
    <definedName name="ee">"'file:///Y:/ENGENHARIA/Deise Aoki/PATOS - OK/PATOS 05-09-2007-ok/Laptop - Arquivos/DNIT/PATOs/Rondonópolis/PATO_BR-364_km_000_ao_km_11290_LICITAÇÃO MAIO DE 2007.xls'#$reg_mec_fx_dm_.$#REF!$#REF!:$#REF!$#REF!"</definedName>
    <definedName name="ee_1">"'file:///Y:/ENGENHARIA/Deise Aoki/PATOS - OK/PATOS 05-09-2007-ok/Laptop - Arquivos/DNIT/PATOs/Rondonópolis/PATO_BR-364_km_000_ao_km_11290_LICITAÇÃO MAIO DE 2007.xls'#$reg_mec_fx_dm_.$#REF!$#REF!:$#REF!$#REF!"</definedName>
    <definedName name="ee_34">"'file:///Y:/ENGENHARIA/Deise Aoki/PATOS - OK/PATOS 05-09-2007-ok/Laptop - Arquivos/DNIT/PATOs/Rondonópolis/PATO_BR-364_km_000_ao_km_11290_LICITAÇÃO MAIO DE 2007.xls'#$reg_mec_fx_dm_.$#REF!$#REF!:$#REF!$#REF!"</definedName>
    <definedName name="ee_37">"'file:///Y:/ENGENHARIA/Deise Aoki/PATOS - OK/PATOS 05-09-2007-ok/Laptop - Arquivos/DNIT/PATOs/Rondonópolis/PATO_BR-364_km_000_ao_km_11290_LICITAÇÃO MAIO DE 2007.xls'#$reg_mec_fx_dm_.$#REF!$#REF!:$#REF!$#REF!"</definedName>
    <definedName name="ee_38">"'file:///Y:/ENGENHARIA/Deise Aoki/PATOS - OK/PATOS 05-09-2007-ok/Laptop - Arquivos/DNIT/PATOs/Rondonópolis/PATO_BR-364_km_000_ao_km_11290_LICITAÇÃO MAIO DE 2007.xls'#$reg_mec_fx_dm_.$#REF!$#REF!:$#REF!$#REF!"</definedName>
    <definedName name="ee_49">"'file:///Y:/ENGENHARIA/Deise Aoki/PATOS - OK/PATOS 05-09-2007-ok/Laptop - Arquivos/DNIT/PATOs/Rondonópolis/PATO_BR-364_km_000_ao_km_11290_LICITAÇÃO MAIO DE 2007.xls'#$reg_mec_fx_dm_.$#REF!$#REF!:$#REF!$#REF!"</definedName>
    <definedName name="EJ" localSheetId="14">#REF!</definedName>
    <definedName name="EJ" localSheetId="21">#REF!</definedName>
    <definedName name="EJ" localSheetId="6">#REF!</definedName>
    <definedName name="EJ" localSheetId="7">#REF!</definedName>
    <definedName name="EJ" localSheetId="8">#REF!</definedName>
    <definedName name="EJ" localSheetId="19">#REF!</definedName>
    <definedName name="EJ" localSheetId="17">#REF!</definedName>
    <definedName name="EJ" localSheetId="18">#REF!</definedName>
    <definedName name="EJ" localSheetId="3">#REF!</definedName>
    <definedName name="EJ" localSheetId="4">#REF!</definedName>
    <definedName name="EJ" localSheetId="5">#REF!</definedName>
    <definedName name="EJ">#REF!</definedName>
    <definedName name="ELEMENTO_VAZADO" localSheetId="14">#REF!</definedName>
    <definedName name="ELEMENTO_VAZADO" localSheetId="21">#REF!</definedName>
    <definedName name="ELEMENTO_VAZADO" localSheetId="6">#REF!</definedName>
    <definedName name="ELEMENTO_VAZADO" localSheetId="7">#REF!</definedName>
    <definedName name="ELEMENTO_VAZADO" localSheetId="8">#REF!</definedName>
    <definedName name="ELEMENTO_VAZADO" localSheetId="19">#REF!</definedName>
    <definedName name="ELEMENTO_VAZADO" localSheetId="17">#REF!</definedName>
    <definedName name="ELEMENTO_VAZADO" localSheetId="18">#REF!</definedName>
    <definedName name="ELEMENTO_VAZADO" localSheetId="3">#REF!</definedName>
    <definedName name="ELEMENTO_VAZADO" localSheetId="4">#REF!</definedName>
    <definedName name="ELEMENTO_VAZADO" localSheetId="5">#REF!</definedName>
    <definedName name="ELEMENTO_VAZADO">#REF!</definedName>
    <definedName name="ELETRICISTA" localSheetId="14">#REF!</definedName>
    <definedName name="ELETRICISTA" localSheetId="21">#REF!</definedName>
    <definedName name="ELETRICISTA" localSheetId="6">#REF!</definedName>
    <definedName name="ELETRICISTA" localSheetId="7">#REF!</definedName>
    <definedName name="ELETRICISTA" localSheetId="8">#REF!</definedName>
    <definedName name="ELETRICISTA" localSheetId="17">#REF!</definedName>
    <definedName name="ELETRICISTA" localSheetId="18">#REF!</definedName>
    <definedName name="ELETRICISTA" localSheetId="3">#REF!</definedName>
    <definedName name="ELETRICISTA" localSheetId="4">#REF!</definedName>
    <definedName name="ELETRICISTA" localSheetId="5">#REF!</definedName>
    <definedName name="ELETRICISTA">#REF!</definedName>
    <definedName name="ELIAS">#REF!</definedName>
    <definedName name="EM">"$#REF!.$E$30"</definedName>
    <definedName name="em_algarismo_e_por_extenso">#REF!</definedName>
    <definedName name="emoe">#REF!</definedName>
    <definedName name="EmpAux" hidden="1">""</definedName>
    <definedName name="Empo">#REF!</definedName>
    <definedName name="empo2">#REF!</definedName>
    <definedName name="empo3">#REF!</definedName>
    <definedName name="Empola2">#REF!</definedName>
    <definedName name="Empolamento">#REF!</definedName>
    <definedName name="Empolo2">#REF!</definedName>
    <definedName name="empolo3">#REF!</definedName>
    <definedName name="Empr">#REF!</definedName>
    <definedName name="EMPRESA" localSheetId="14">#REF!</definedName>
    <definedName name="EMPRESA" localSheetId="21">#REF!</definedName>
    <definedName name="EMPRESA" localSheetId="6">#REF!</definedName>
    <definedName name="EMPRESA" localSheetId="7">#REF!</definedName>
    <definedName name="EMPRESA" localSheetId="8">#REF!</definedName>
    <definedName name="EMPRESA" localSheetId="17">#REF!</definedName>
    <definedName name="EMPRESA" localSheetId="18">#REF!</definedName>
    <definedName name="EMPRESA" localSheetId="3">#REF!</definedName>
    <definedName name="EMPRESA" localSheetId="4">#REF!</definedName>
    <definedName name="EMPRESA" localSheetId="5">#REF!</definedName>
    <definedName name="EMPRESA">#REF!</definedName>
    <definedName name="EMW">"$#REF!.$E$32"</definedName>
    <definedName name="EMWA">"$#REF!.$E$31"</definedName>
    <definedName name="ENC">#REF!</definedName>
    <definedName name="ENCANADOR" localSheetId="14">#REF!</definedName>
    <definedName name="ENCANADOR" localSheetId="21">#REF!</definedName>
    <definedName name="ENCANADOR" localSheetId="6">#REF!</definedName>
    <definedName name="ENCANADOR" localSheetId="7">#REF!</definedName>
    <definedName name="ENCANADOR" localSheetId="8">#REF!</definedName>
    <definedName name="ENCANADOR" localSheetId="17">#REF!</definedName>
    <definedName name="ENCANADOR" localSheetId="18">#REF!</definedName>
    <definedName name="ENCANADOR" localSheetId="3">#REF!</definedName>
    <definedName name="ENCANADOR" localSheetId="4">#REF!</definedName>
    <definedName name="ENCANADOR" localSheetId="5">#REF!</definedName>
    <definedName name="ENCANADOR">#REF!</definedName>
    <definedName name="eng">#REF!</definedName>
    <definedName name="Eng__Luiz_Tadeu_Parisi">#REF!</definedName>
    <definedName name="ENGATE_STORZ" localSheetId="14">#REF!</definedName>
    <definedName name="ENGATE_STORZ" localSheetId="21">#REF!</definedName>
    <definedName name="ENGATE_STORZ" localSheetId="6">#REF!</definedName>
    <definedName name="ENGATE_STORZ" localSheetId="7">#REF!</definedName>
    <definedName name="ENGATE_STORZ" localSheetId="8">#REF!</definedName>
    <definedName name="ENGATE_STORZ" localSheetId="17">#REF!</definedName>
    <definedName name="ENGATE_STORZ" localSheetId="18">#REF!</definedName>
    <definedName name="ENGATE_STORZ" localSheetId="3">#REF!</definedName>
    <definedName name="ENGATE_STORZ" localSheetId="4">#REF!</definedName>
    <definedName name="ENGATE_STORZ" localSheetId="5">#REF!</definedName>
    <definedName name="ENGATE_STORZ">#REF!</definedName>
    <definedName name="ENGENHEIRO">#REF!</definedName>
    <definedName name="ENLEIV">#REF!</definedName>
    <definedName name="ENROCPEDRAARRUMMAN">#REF!</definedName>
    <definedName name="ENROCPJOG">#REF!</definedName>
    <definedName name="enroPA">#REF!</definedName>
    <definedName name="ENT">#REF!</definedName>
    <definedName name="entrada1">#REF!</definedName>
    <definedName name="entrada2">#REF!</definedName>
    <definedName name="EQ" hidden="1">#REF!</definedName>
    <definedName name="EQPOTENC" localSheetId="13">[1]SERVIÇO!#REF!</definedName>
    <definedName name="EQPOTENC" localSheetId="14">[1]SERVIÇO!#REF!</definedName>
    <definedName name="EQPOTENC" localSheetId="21">[1]SERVIÇO!#REF!</definedName>
    <definedName name="EQPOTENC" localSheetId="6">[1]SERVIÇO!#REF!</definedName>
    <definedName name="EQPOTENC" localSheetId="7">[1]SERVIÇO!#REF!</definedName>
    <definedName name="EQPOTENC" localSheetId="8">[1]SERVIÇO!#REF!</definedName>
    <definedName name="EQPOTENC" localSheetId="19">[1]SERVIÇO!#REF!</definedName>
    <definedName name="EQPOTENC" localSheetId="17">[1]SERVIÇO!#REF!</definedName>
    <definedName name="EQPOTENC" localSheetId="18">[1]SERVIÇO!#REF!</definedName>
    <definedName name="EQPOTENC" localSheetId="3">[1]SERVIÇO!#REF!</definedName>
    <definedName name="EQPOTENC" localSheetId="4">[1]SERVIÇO!#REF!</definedName>
    <definedName name="EQPOTENC" localSheetId="5">[1]SERVIÇO!#REF!</definedName>
    <definedName name="EQPOTENC">[1]SERVIÇO!#REF!</definedName>
    <definedName name="equipamento">#REF!</definedName>
    <definedName name="ES">#REF!</definedName>
    <definedName name="ESCAVAÇÃO">#REF!</definedName>
    <definedName name="ESCAVMEC">"$#REF!.$I$27"</definedName>
    <definedName name="ESCORA">[3]Insumos!$I$72</definedName>
    <definedName name="ESocial">#REF!</definedName>
    <definedName name="EST">#REF!</definedName>
    <definedName name="EstacaFinal">#REF!</definedName>
    <definedName name="EstacaInicial">#REF!</definedName>
    <definedName name="ESTELE">#REF!</definedName>
    <definedName name="ESTMEC">#REF!</definedName>
    <definedName name="etfrgdfgdfgdfbg">#REF!</definedName>
    <definedName name="EU" hidden="1">{#N/A,#N/A,FALSE,"MO (2)"}</definedName>
    <definedName name="ewew">#REF!</definedName>
    <definedName name="EXA" localSheetId="14">'[2]PRO-08'!#REF!</definedName>
    <definedName name="EXA" localSheetId="21">'[2]PRO-08'!#REF!</definedName>
    <definedName name="EXA" localSheetId="6">'[2]PRO-08'!#REF!</definedName>
    <definedName name="EXA" localSheetId="7">'[2]PRO-08'!#REF!</definedName>
    <definedName name="EXA" localSheetId="8">'[2]PRO-08'!#REF!</definedName>
    <definedName name="EXA" localSheetId="19">'[2]PRO-08'!#REF!</definedName>
    <definedName name="EXA" localSheetId="17">'[2]PRO-08'!#REF!</definedName>
    <definedName name="EXA" localSheetId="18">'[2]PRO-08'!#REF!</definedName>
    <definedName name="EXA" localSheetId="3">'[2]PRO-08'!#REF!</definedName>
    <definedName name="EXA" localSheetId="4">'[2]PRO-08'!#REF!</definedName>
    <definedName name="EXA" localSheetId="5">'[2]PRO-08'!#REF!</definedName>
    <definedName name="EXA">'[2]PRO-08'!#REF!</definedName>
    <definedName name="Excel_BuiltIn__FilterDatabase_1">#REF!</definedName>
    <definedName name="Excel_BuiltIn__FilterDatabase_2">#REF!</definedName>
    <definedName name="Excel_BuiltIn__FilterDatabase_3">#REF!</definedName>
    <definedName name="Excel_BuiltIn_Criteria">#REF!</definedName>
    <definedName name="Excel_BuiltIn_Database">#REF!</definedName>
    <definedName name="Excel_BuiltIn_Extract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1_1">#REF!</definedName>
    <definedName name="Excel_BuiltIn_Print_Area_14">#REF!</definedName>
    <definedName name="Excel_BuiltIn_Print_Area_15">"$#REF!.$A$1:$F$126"</definedName>
    <definedName name="Excel_BuiltIn_Print_Area_15_1">#REF!</definedName>
    <definedName name="Excel_BuiltIn_Print_Area_16">#REF!</definedName>
    <definedName name="Excel_BuiltIn_Print_Area_18_1">"#REF!"</definedName>
    <definedName name="Excel_BuiltIn_Print_Area_19_1">"#REF!"</definedName>
    <definedName name="Excel_BuiltIn_Print_Area_2">#REF!</definedName>
    <definedName name="Excel_BuiltIn_Print_Area_20_1">"#REF!"</definedName>
    <definedName name="Excel_BuiltIn_Print_Area_21_1">#REF!</definedName>
    <definedName name="Excel_BuiltIn_Print_Area_22_1">"#REF!"</definedName>
    <definedName name="Excel_BuiltIn_Print_Area_23_1">"#REF!"</definedName>
    <definedName name="Excel_BuiltIn_Print_Area_26">#REF!</definedName>
    <definedName name="Excel_BuiltIn_Print_Area_26_1">#REF!</definedName>
    <definedName name="Excel_BuiltIn_Print_Area_27_1">#REF!</definedName>
    <definedName name="Excel_BuiltIn_Print_Area_29_1">#REF!</definedName>
    <definedName name="Excel_BuiltIn_Print_Area_3">#REF!</definedName>
    <definedName name="Excel_BuiltIn_Print_Area_3_1">"$#REF!.$A$1:$J$15"</definedName>
    <definedName name="Excel_BuiltIn_Print_Area_30_1">#REF!</definedName>
    <definedName name="Excel_BuiltIn_Print_Area_31_1">#REF!</definedName>
    <definedName name="Excel_BuiltIn_Print_Area_4">#REF!</definedName>
    <definedName name="Excel_BuiltIn_Print_Area_49">#REF!</definedName>
    <definedName name="Excel_BuiltIn_Print_Area_5">#REF!</definedName>
    <definedName name="Excel_BuiltIn_Print_Area_5_1">#REF!</definedName>
    <definedName name="Excel_BuiltIn_Print_Area_5_1_1">"$#REF!.$A$1:$J$13"</definedName>
    <definedName name="Excel_BuiltIn_Print_Area_6">#REF!</definedName>
    <definedName name="Excel_BuiltIn_Print_Area_7">#REF!</definedName>
    <definedName name="Excel_BuiltIn_Print_Area_7_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10">"'file:///Y:/ENGENHARIA/Deise Aoki/PATOS - OK/PATOS 05-09-2007-ok/Laptop - Arquivos/DNIT/PATOs/Rondonópolis/PATO_BR-364_km_0,00_ao_km_112,90_LICITAÇÃO Rev mario.xls'#$reg_mec_fx_dm_.$#REF!$#REF!:$#REF!$#REF!"</definedName>
    <definedName name="Excel_BuiltIn_Print_Area_7_11">"'file:///Y:/ENGENHARIA/Deise Aoki/PATOS - OK/PATOS 05-09-2007-ok/Laptop - Arquivos/DNIT/PATOs/Rondonópolis/PATO_BR-364_km_0,00_ao_km_112,90_LICITAÇÃO Rev mario.xls'#$reg_mec_fx_dm_.$#REF!$#REF!:$#REF!$#REF!"</definedName>
    <definedName name="Excel_BuiltIn_Print_Area_7_12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">"'file:///Y:/ENGENHARIA/Deise Aoki/PATOS - OK/PATOS 05-09-2007-ok/Laptop - Arquivos/DNIT/PATOs/Rondonópolis/PATO_BR-364_km_0,00_ao_km_112,90_LICITAÇÃO Rev mario.xls'#$reg_mec_fx_dm_.$#REF!$#REF!:$#REF!$#REF!"</definedName>
    <definedName name="Excel_BuiltIn_Print_Area_7_21">"'file:///Y:/ENGENHARIA/Deise Aoki/PATOS - OK/PATOS 05-09-2007-ok/Laptop - Arquivos/DNIT/PATOs/Rondonópolis/PATO_BR-364_km_000_ao_km_11290_LICITAÇÃO MAIO DE 2007.xls'#$reg_mec_fx_dm_.$#REF!$#REF!:$#REF!$#REF!"</definedName>
    <definedName name="Excel_BuiltIn_Print_Area_7_24">"'file:///Y:/ENGENHARIA/Deise Aoki/PATOS - OK/PATOS 05-09-2007-ok/Laptop - Arquivos/DNIT/PATOs/Rondonópolis/PATO_BR-364_km_0,00_ao_km_112,90_LICITAÇÃO Rev mario.xls'#$reg_mec_fx_dm_.$#REF!$#REF!:$#REF!$#REF!"</definedName>
    <definedName name="Excel_BuiltIn_Print_Area_7_26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0">"'file:///Y:/ENGENHARIA/Deise Aoki/PATOS - OK/PATOS 05-09-2007-ok/Laptop - Arquivos/DNIT/PATOs/Rondonópolis/PATO_BR-364_km_0,00_ao_km_112,90_LICITAÇÃO Rev mario.xls'#$reg_mec_fx_dm_.$#REF!$#REF!:$#REF!$#REF!"</definedName>
    <definedName name="Excel_BuiltIn_Print_Area_7_32">"'file:///Y:/ENGENHARIA/Deise Aoki/PATOS - OK/PATOS 05-09-2007-ok/Laptop - Arquivos/DNIT/PATOs/Rondonópolis/PATO_BR-364_km_0,00_ao_km_112,90_LICITAÇÃO Rev mario.xls'#$reg_mec_fx_dm_.$#REF!$#REF!:$#REF!$#REF!"</definedName>
    <definedName name="Excel_BuiltIn_Print_Area_7_33">"'file:///Y:/ENGENHARIA/Deise Aoki/PATOS - OK/PATOS 05-09-2007-ok/Laptop - Arquivos/DNIT/PATOs/Rondonópolis/PATO_BR-364_km_0,00_ao_km_112,90_LICITAÇÃO Rev mario.xls'#$reg_mec_fx_dm_.$#REF!$#REF!:$#REF!$#REF!"</definedName>
    <definedName name="Excel_BuiltIn_Print_Area_7_34">"'file:///Y:/ENGENHARIA/Deise Aoki/PATOS - OK/PATOS 05-09-2007-ok/Laptop - Arquivos/DNIT/PATOs/Rondonópolis/PATO_BR-364_km_0,00_ao_km_112,90_LICITAÇÃO Rev mario.xls'#$reg_mec_fx_dm_.$#REF!$#REF!:$#REF!$#REF!"</definedName>
    <definedName name="Excel_BuiltIn_Print_Area_7_37">"'file:///Y:/ENGENHARIA/Deise Aoki/PATOS - OK/PATOS 05-09-2007-ok/Laptop - Arquivos/DNIT/PATOs/Rondonópolis/PATO_BR-364_km_000_ao_km_11290_LICITAÇÃO MAIO DE 2007.xls'#$reg_mec_fx_dm_.$#REF!$#REF!:$#REF!$#REF!"</definedName>
    <definedName name="Excel_BuiltIn_Print_Area_7_38">"'file:///Y:/ENGENHARIA/Deise Aoki/PATOS - OK/PATOS 05-09-2007-ok/Laptop - Arquivos/DNIT/PATOs/Rondonópolis/PATO_BR-364_km_000_ao_km_11290_LICITAÇÃO MAIO DE 2007.xls'#$reg_mec_fx_dm_.$#REF!$#REF!:$#REF!$#REF!"</definedName>
    <definedName name="Excel_BuiltIn_Print_Area_7_40">"'file:///Y:/ENGENHARIA/Deise Aoki/PATOS - OK/PATOS 05-09-2007-ok/Laptop - Arquivos/DNIT/PATOs/Rondonópolis/PATO_BR-364_km_0,00_ao_km_112,90_LICITAÇÃO Rev mario.xls'#$reg_mec_fx_dm_.$#REF!$#REF!:$#REF!$#REF!"</definedName>
    <definedName name="Excel_BuiltIn_Print_Area_7_41">"'file:///Y:/ENGENHARIA/Deise Aoki/PATOS - OK/PATOS 05-09-2007-ok/Laptop - Arquivos/DNIT/PATOs/Rondonópolis/PATO_BR-364_km_0,00_ao_km_112,90_LICITAÇÃO Rev LA.xls'#$reg_mec_fx_dm_.$#REF!$#REF!:$#REF!$#REF!"</definedName>
    <definedName name="Excel_BuiltIn_Print_Area_7_43">"'file:///Y:/ENGENHARIA/Deise Aoki/PATOS - OK/PATOS 05-09-2007-ok/Laptop - Arquivos/DNIT/PATOs/Rondonópolis/PATO_BR-364_km_0,00_ao_km_112,90_LICITAÇÃO Rev LA.xls'#$reg_mec_fx_dm_.$#REF!$#REF!:$#REF!$#REF!"</definedName>
    <definedName name="Excel_BuiltIn_Print_Area_7_44">"'file:///Y:/ENGENHARIA/Deise Aoki/PATOS - OK/PATOS 05-09-2007-ok/Laptop - Arquivos/DNIT/PATOs/Rondonópolis/PATO_BR-364_km_0,00_ao_km_112,90_LICITAÇÃO Rev mario.xls'#$reg_mec_fx_dm_.$#REF!$#REF!:$#REF!$#REF!"</definedName>
    <definedName name="Excel_BuiltIn_Print_Area_7_45">"'file:///Y:/ENGENHARIA/Deise Aoki/PATOS - OK/PATOS 05-09-2007-ok/Laptop - Arquivos/DNIT/PATOs/Rondonópolis/PATO_BR-364_km_0,00_ao_km_112,90_LICITAÇÃO Rev mario.xls'#$reg_mec_fx_dm_.$#REF!$#REF!:$#REF!$#REF!"</definedName>
    <definedName name="Excel_BuiltIn_Print_Area_7_46">"'file:///Y:/ENGENHARIA/Deise Aoki/PATOS - OK/PATOS 05-09-2007-ok/Laptop - Arquivos/DNIT/PATOs/Rondonópolis/PATO_BR-364_km_0,00_ao_km_112,90_LICITAÇÃO Rev mario.xls'#$reg_mec_fx_dm_.$#REF!$#REF!:$#REF!$#REF!"</definedName>
    <definedName name="Excel_BuiltIn_Print_Area_7_47">"'file:///Y:/ENGENHARIA/Deise Aoki/PATOS - OK/PATOS 05-09-2007-ok/Laptop - Arquivos/DNIT/PATOs/Rondonópolis/PATO_BR-364_km_0,00_ao_km_112,90_LICITAÇÃO Rev mario.xls'#$reg_mec_fx_dm_.$#REF!$#REF!:$#REF!$#REF!"</definedName>
    <definedName name="Excel_BuiltIn_Print_Area_7_48">"'file:///Y:/ENGENHARIA/Deise Aoki/PATOS - OK/PATOS 05-09-2007-ok/Laptop - Arquivos/DNIT/PATOs/Rondonópolis/PATO_BR-364_km_0,00_ao_km_112,90_LICITAÇÃO Rev mario.xls'#$reg_mec_fx_dm_.$#REF!$#REF!:$#REF!$#REF!"</definedName>
    <definedName name="Excel_BuiltIn_Print_Area_7_49">"'file:///Y:/ENGENHARIA/Deise Aoki/PATOS - OK/PATOS 05-09-2007-ok/Laptop - Arquivos/DNIT/PATOs/Rondonópolis/PATO_BR-364_km_0,00_ao_km_112,90_LICITAÇÃO Rev mario.xls'#$reg_mec_fx_dm_.$#REF!$#REF!:$#REF!$#REF!"</definedName>
    <definedName name="Excel_BuiltIn_Print_Area_7_50">"'file:///Y:/ENGENHARIA/Deise Aoki/PATOS - OK/PATOS 05-09-2007-ok/Laptop - Arquivos/DNIT/PATOs/Rondonópolis/PATO_BR-364_km_0,00_ao_km_112,90_LICITAÇÃO Rev mario.xls'#$reg_mec_fx_dm_.$#REF!$#REF!:$#REF!$#REF!"</definedName>
    <definedName name="Excel_BuiltIn_Print_Area_7_52">"'file:///Y:/ENGENHARIA/Deise Aoki/PATOS - OK/PATOS 05-09-2007-ok/Laptop - Arquivos/DNIT/PATOs/Rondonópolis/PATO_BR-364_km_0,00_ao_km_112,90_LICITAÇÃO Rev mario.xls'#$reg_mec_fx_dm_.$#REF!$#REF!:$#REF!$#REF!"</definedName>
    <definedName name="Excel_BuiltIn_Print_Area_7_6">"'file:///Y:/ENGENHARIA/Deise Aoki/PATOS - OK/PATOS 05-09-2007-ok/Laptop - Arquivos/DNIT/PATOs/Rondonópolis/PATO_BR-364_km_0,00_ao_km_112,90_LICITAÇÃO Rev mario.xls'#$reg_mec_fx_dm_.$#REF!$#REF!:$#REF!$#REF!"</definedName>
    <definedName name="Excel_BuiltIn_Print_Area_7_7">"'file:///Y:/ENGENHARIA/Deise Aoki/PATOS - OK/PATOS 05-09-2007-ok/Laptop - Arquivos/DNIT/PATOs/Rondonópolis/PATO_BR-364_km_0,00_ao_km_112,90_LICITAÇÃO Rev mario.xls'#$reg_mec_fx_dm_.$#REF!$#REF!:$#REF!$#REF!"</definedName>
    <definedName name="Excel_BuiltIn_Print_Area_7_8">"'file:///Y:/ENGENHARIA/Deise Aoki/PATOS - OK/PATOS 05-09-2007-ok/Laptop - Arquivos/DNIT/PATOs/Rondonópolis/PATO_BR-364_km_0,00_ao_km_112,90_LICITAÇÃO Rev mario.xls'#$reg_mec_fx_dm_.$#REF!$#REF!:$#REF!$#REF!"</definedName>
    <definedName name="Excel_BuiltIn_Print_Area_7_9">"'file:///Y:/ENGENHARIA/Deise Aoki/PATOS - OK/PATOS 05-09-2007-ok/Laptop - Arquivos/DNIT/PATOs/Rondonópolis/PATO_BR-364_km_0,00_ao_km_112,90_LICITAÇÃO Rev mario.xls'#$reg_mec_fx_dm_.$#REF!$#REF!:$#REF!$#REF!"</definedName>
    <definedName name="Excel_BuiltIn_Print_Area_9">"$#REF!.$A$1:$P$139"</definedName>
    <definedName name="Excel_BuiltIn_Print_Area_9_1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2_1" localSheetId="14">#REF!</definedName>
    <definedName name="Excel_BuiltIn_Print_Titles_2_1" localSheetId="21">#REF!</definedName>
    <definedName name="Excel_BuiltIn_Print_Titles_2_1" localSheetId="6">#REF!</definedName>
    <definedName name="Excel_BuiltIn_Print_Titles_2_1" localSheetId="7">#REF!</definedName>
    <definedName name="Excel_BuiltIn_Print_Titles_2_1" localSheetId="8">#REF!</definedName>
    <definedName name="Excel_BuiltIn_Print_Titles_2_1" localSheetId="19">#REF!</definedName>
    <definedName name="Excel_BuiltIn_Print_Titles_2_1" localSheetId="17">#REF!</definedName>
    <definedName name="Excel_BuiltIn_Print_Titles_2_1" localSheetId="18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>#REF!</definedName>
    <definedName name="Excel_BuiltIn_Print_Titles_2_1_1" localSheetId="14">#REF!,#REF!</definedName>
    <definedName name="Excel_BuiltIn_Print_Titles_2_1_1" localSheetId="21">#REF!,#REF!</definedName>
    <definedName name="Excel_BuiltIn_Print_Titles_2_1_1" localSheetId="6">#REF!,#REF!</definedName>
    <definedName name="Excel_BuiltIn_Print_Titles_2_1_1" localSheetId="7">#REF!,#REF!</definedName>
    <definedName name="Excel_BuiltIn_Print_Titles_2_1_1" localSheetId="8">#REF!,#REF!</definedName>
    <definedName name="Excel_BuiltIn_Print_Titles_2_1_1" localSheetId="19">#REF!,#REF!</definedName>
    <definedName name="Excel_BuiltIn_Print_Titles_2_1_1" localSheetId="17">#REF!,#REF!</definedName>
    <definedName name="Excel_BuiltIn_Print_Titles_2_1_1" localSheetId="18">#REF!,#REF!</definedName>
    <definedName name="Excel_BuiltIn_Print_Titles_2_1_1" localSheetId="3">#REF!,#REF!</definedName>
    <definedName name="Excel_BuiltIn_Print_Titles_2_1_1" localSheetId="4">#REF!,#REF!</definedName>
    <definedName name="Excel_BuiltIn_Print_Titles_2_1_1" localSheetId="5">#REF!,#REF!</definedName>
    <definedName name="Excel_BuiltIn_Print_Titles_2_1_1">#REF!,#REF!</definedName>
    <definedName name="Excel_BuiltIn_Print_Titles_22">#REF!</definedName>
    <definedName name="Excel_BuiltIn_Print_Titles_3">#REF!</definedName>
    <definedName name="Excel_BuiltIn_Print_Titles_3_1">"$#REF!.$A$1:$IV$9"</definedName>
    <definedName name="Excel_BuiltIn_Print_Titles_3_1_1" localSheetId="14">#REF!,#REF!</definedName>
    <definedName name="Excel_BuiltIn_Print_Titles_3_1_1" localSheetId="21">#REF!,#REF!</definedName>
    <definedName name="Excel_BuiltIn_Print_Titles_3_1_1" localSheetId="6">#REF!,#REF!</definedName>
    <definedName name="Excel_BuiltIn_Print_Titles_3_1_1" localSheetId="7">#REF!,#REF!</definedName>
    <definedName name="Excel_BuiltIn_Print_Titles_3_1_1" localSheetId="8">#REF!,#REF!</definedName>
    <definedName name="Excel_BuiltIn_Print_Titles_3_1_1" localSheetId="19">#REF!,#REF!</definedName>
    <definedName name="Excel_BuiltIn_Print_Titles_3_1_1" localSheetId="17">#REF!,#REF!</definedName>
    <definedName name="Excel_BuiltIn_Print_Titles_3_1_1" localSheetId="18">#REF!,#REF!</definedName>
    <definedName name="Excel_BuiltIn_Print_Titles_3_1_1" localSheetId="3">#REF!,#REF!</definedName>
    <definedName name="Excel_BuiltIn_Print_Titles_3_1_1" localSheetId="4">#REF!,#REF!</definedName>
    <definedName name="Excel_BuiltIn_Print_Titles_3_1_1" localSheetId="5">#REF!,#REF!</definedName>
    <definedName name="Excel_BuiltIn_Print_Titles_3_1_1">#REF!,#REF!</definedName>
    <definedName name="Excel_BuiltIn_Print_Titles_3_1_1_1" localSheetId="14">#REF!,#REF!</definedName>
    <definedName name="Excel_BuiltIn_Print_Titles_3_1_1_1" localSheetId="21">#REF!,#REF!</definedName>
    <definedName name="Excel_BuiltIn_Print_Titles_3_1_1_1" localSheetId="6">#REF!,#REF!</definedName>
    <definedName name="Excel_BuiltIn_Print_Titles_3_1_1_1" localSheetId="7">#REF!,#REF!</definedName>
    <definedName name="Excel_BuiltIn_Print_Titles_3_1_1_1" localSheetId="8">#REF!,#REF!</definedName>
    <definedName name="Excel_BuiltIn_Print_Titles_3_1_1_1" localSheetId="19">#REF!,#REF!</definedName>
    <definedName name="Excel_BuiltIn_Print_Titles_3_1_1_1" localSheetId="17">#REF!,#REF!</definedName>
    <definedName name="Excel_BuiltIn_Print_Titles_3_1_1_1" localSheetId="18">#REF!,#REF!</definedName>
    <definedName name="Excel_BuiltIn_Print_Titles_3_1_1_1" localSheetId="3">#REF!,#REF!</definedName>
    <definedName name="Excel_BuiltIn_Print_Titles_3_1_1_1" localSheetId="4">#REF!,#REF!</definedName>
    <definedName name="Excel_BuiltIn_Print_Titles_3_1_1_1" localSheetId="5">#REF!,#REF!</definedName>
    <definedName name="Excel_BuiltIn_Print_Titles_3_1_1_1">#REF!,#REF!</definedName>
    <definedName name="Excel_BuiltIn_Print_Titles_3_1_1_1_1" localSheetId="14">#REF!,#REF!</definedName>
    <definedName name="Excel_BuiltIn_Print_Titles_3_1_1_1_1" localSheetId="21">#REF!,#REF!</definedName>
    <definedName name="Excel_BuiltIn_Print_Titles_3_1_1_1_1" localSheetId="6">#REF!,#REF!</definedName>
    <definedName name="Excel_BuiltIn_Print_Titles_3_1_1_1_1" localSheetId="7">#REF!,#REF!</definedName>
    <definedName name="Excel_BuiltIn_Print_Titles_3_1_1_1_1" localSheetId="8">#REF!,#REF!</definedName>
    <definedName name="Excel_BuiltIn_Print_Titles_3_1_1_1_1" localSheetId="17">#REF!,#REF!</definedName>
    <definedName name="Excel_BuiltIn_Print_Titles_3_1_1_1_1" localSheetId="18">#REF!,#REF!</definedName>
    <definedName name="Excel_BuiltIn_Print_Titles_3_1_1_1_1" localSheetId="3">#REF!,#REF!</definedName>
    <definedName name="Excel_BuiltIn_Print_Titles_3_1_1_1_1" localSheetId="4">#REF!,#REF!</definedName>
    <definedName name="Excel_BuiltIn_Print_Titles_3_1_1_1_1" localSheetId="5">#REF!,#REF!</definedName>
    <definedName name="Excel_BuiltIn_Print_Titles_3_1_1_1_1">#REF!,#REF!</definedName>
    <definedName name="Excel_BuiltIn_Print_Titles_3_1_1_1_1_1" localSheetId="14">#REF!</definedName>
    <definedName name="Excel_BuiltIn_Print_Titles_3_1_1_1_1_1" localSheetId="21">#REF!</definedName>
    <definedName name="Excel_BuiltIn_Print_Titles_3_1_1_1_1_1" localSheetId="6">#REF!</definedName>
    <definedName name="Excel_BuiltIn_Print_Titles_3_1_1_1_1_1" localSheetId="7">#REF!</definedName>
    <definedName name="Excel_BuiltIn_Print_Titles_3_1_1_1_1_1" localSheetId="8">#REF!</definedName>
    <definedName name="Excel_BuiltIn_Print_Titles_3_1_1_1_1_1" localSheetId="19">#REF!</definedName>
    <definedName name="Excel_BuiltIn_Print_Titles_3_1_1_1_1_1" localSheetId="17">#REF!</definedName>
    <definedName name="Excel_BuiltIn_Print_Titles_3_1_1_1_1_1" localSheetId="18">#REF!</definedName>
    <definedName name="Excel_BuiltIn_Print_Titles_3_1_1_1_1_1" localSheetId="3">#REF!</definedName>
    <definedName name="Excel_BuiltIn_Print_Titles_3_1_1_1_1_1" localSheetId="4">#REF!</definedName>
    <definedName name="Excel_BuiltIn_Print_Titles_3_1_1_1_1_1" localSheetId="5">#REF!</definedName>
    <definedName name="Excel_BuiltIn_Print_Titles_3_1_1_1_1_1">#REF!</definedName>
    <definedName name="Excel_BuiltIn_Print_Titles_8">"$#REF!.$A$1:$IV$11"</definedName>
    <definedName name="Excel_BuiltIn_Print_Titles_9">"$#REF!.$A$1:$IV$7"</definedName>
    <definedName name="Excel_BuiltIn_Print_Titles_9_1">#REF!</definedName>
    <definedName name="Excel_BuiltIn_Recorder">#REF!</definedName>
    <definedName name="Excel_BuiltIn_Recorder_8">#REF!</definedName>
    <definedName name="EXPU">#REF!</definedName>
    <definedName name="EXT">"$#REF!.$D$3"</definedName>
    <definedName name="extensao">#REF!</definedName>
    <definedName name="Extenso" localSheetId="14">#N/A</definedName>
    <definedName name="Extenso" localSheetId="21">#N/A</definedName>
    <definedName name="Extenso" localSheetId="19">#N/A</definedName>
    <definedName name="Extenso" localSheetId="3">#N/A</definedName>
    <definedName name="Extenso" localSheetId="4">#N/A</definedName>
    <definedName name="Extenso" localSheetId="5">#N/A</definedName>
    <definedName name="Extenso">Ensaios!Extenso</definedName>
    <definedName name="Extenso_1">#N/A</definedName>
    <definedName name="Extenso_2">#N/A</definedName>
    <definedName name="EXTRA_CONTRATUAL">#REF!</definedName>
    <definedName name="EXTRA_CONTRATUAL_10">#REF!</definedName>
    <definedName name="EXTRA_CONTRATUAL_10_19">#REF!</definedName>
    <definedName name="EXTRA_CONTRATUAL_17">#REF!</definedName>
    <definedName name="EXTRA_CONTRATUAL_17_19">#REF!</definedName>
    <definedName name="EXTRA_CONTRATUAL_19">#REF!</definedName>
    <definedName name="EXTRA_CONTRATUAL_6">#REF!</definedName>
    <definedName name="EXTRA_CONTRATUAL_6_19">#REF!</definedName>
    <definedName name="EXTRA_CONTRATUAL_7">#REF!</definedName>
    <definedName name="EXTRA_CONTRATUAL_7_19">#REF!</definedName>
    <definedName name="EXTRA_CONTRATUAL_8">#REF!</definedName>
    <definedName name="EXTRA_CONTRATUAL_8_19">#REF!</definedName>
    <definedName name="EXTRA_CONTRATUAL_9">#REF!</definedName>
    <definedName name="EXTRA_CONTRATUAL_9_19">#REF!</definedName>
    <definedName name="F_2.04">#REF!</definedName>
    <definedName name="F_2.05">#REF!</definedName>
    <definedName name="F_2.06">#REF!</definedName>
    <definedName name="f_2.07">#REF!</definedName>
    <definedName name="F_2.08">#REF!</definedName>
    <definedName name="F_2.09">#REF!</definedName>
    <definedName name="F_2.10">#REF!</definedName>
    <definedName name="F_2.11">#REF!</definedName>
    <definedName name="F_2.12">#REF!</definedName>
    <definedName name="F_2.13">#REF!</definedName>
    <definedName name="F_2.14">#REF!</definedName>
    <definedName name="FAB">"Figura 3"</definedName>
    <definedName name="Fae_08_1">"'file:///Eng_aroldo/Meus documentos/Documents and Settings/Flávio R. Carmona/My Documents/3 - Sanches Tripoloni/3 - Diamantino/4 - BR-364/2 - CREMA/Medição/06a.MP/MP06.xls'#$Medição.$#REF!$#REF!"</definedName>
    <definedName name="Fae_08_3">"'file:///Eng_aroldo/Meus documentos/Documents and Settings/Flávio R. Carmona/My Documents/3 - Sanches Tripoloni/3 - Diamantino/4 - BR-364/2 - CREMA/Medição/06a.MP/MP06.xls'#$Medição.$#REF!$#REF!"</definedName>
    <definedName name="Fae_08_6">"'file:///Eng_aroldo/Meus documentos/Documents and Settings/Flávio R. Carmona/My Documents/3 - Sanches Tripoloni/3 - Diamantino/4 - BR-364/2 - CREMA/Medição/06a.MP/MP06.xls'#$Medição.$#REF!$#REF!"</definedName>
    <definedName name="faixa">#REF!</definedName>
    <definedName name="faixa2">#REF!</definedName>
    <definedName name="Fase_02_1">"'file:///Eng_aroldo/Meus documentos/Documents and Settings/Flávio R. Carmona/My Documents/3 - Sanches Tripoloni/3 - Diamantino/4 - BR-364/2 - CREMA/Medição/06a.MP/MP06.xls'#$Medição.$#REF!$#REF!"</definedName>
    <definedName name="Fase_02_3">"'file:///Eng_aroldo/Meus documentos/Documents and Settings/Flávio R. Carmona/My Documents/3 - Sanches Tripoloni/3 - Diamantino/4 - BR-364/2 - CREMA/Medição/06a.MP/MP06.xls'#$Medição.$#REF!$#REF!"</definedName>
    <definedName name="Fase_02_6">"'file:///Eng_aroldo/Meus documentos/Documents and Settings/Flávio R. Carmona/My Documents/3 - Sanches Tripoloni/3 - Diamantino/4 - BR-364/2 - CREMA/Medição/06a.MP/MP06.xls'#$Medição.$#REF!$#REF!"</definedName>
    <definedName name="Fase_03_1">"'file:///Eng_aroldo/Meus documentos/Documents and Settings/Flávio R. Carmona/My Documents/3 - Sanches Tripoloni/3 - Diamantino/4 - BR-364/2 - CREMA/Medição/06a.MP/MP06.xls'#$Medição.$#REF!$#REF!"</definedName>
    <definedName name="Fase_03_3">"'file:///Eng_aroldo/Meus documentos/Documents and Settings/Flávio R. Carmona/My Documents/3 - Sanches Tripoloni/3 - Diamantino/4 - BR-364/2 - CREMA/Medição/06a.MP/MP06.xls'#$Medição.$#REF!$#REF!"</definedName>
    <definedName name="Fase_03_6">"'file:///Eng_aroldo/Meus documentos/Documents and Settings/Flávio R. Carmona/My Documents/3 - Sanches Tripoloni/3 - Diamantino/4 - BR-364/2 - CREMA/Medição/06a.MP/MP06.xls'#$Medição.$#REF!$#REF!"</definedName>
    <definedName name="Fase_04_1">"'file:///Eng_aroldo/Meus documentos/Documents and Settings/Flávio R. Carmona/My Documents/3 - Sanches Tripoloni/3 - Diamantino/4 - BR-364/2 - CREMA/Medição/06a.MP/MP06.xls'#$Medição.$#REF!$#REF!"</definedName>
    <definedName name="Fase_04_3">"'file:///Eng_aroldo/Meus documentos/Documents and Settings/Flávio R. Carmona/My Documents/3 - Sanches Tripoloni/3 - Diamantino/4 - BR-364/2 - CREMA/Medição/06a.MP/MP06.xls'#$Medição.$#REF!$#REF!"</definedName>
    <definedName name="Fase_04_6">"'file:///Eng_aroldo/Meus documentos/Documents and Settings/Flávio R. Carmona/My Documents/3 - Sanches Tripoloni/3 - Diamantino/4 - BR-364/2 - CREMA/Medição/06a.MP/MP06.xls'#$Medição.$#REF!$#REF!"</definedName>
    <definedName name="Fase_05_1">"'file:///Eng_aroldo/Meus documentos/Documents and Settings/Flávio R. Carmona/My Documents/3 - Sanches Tripoloni/3 - Diamantino/4 - BR-364/2 - CREMA/Medição/06a.MP/MP06.xls'#$Medição.$#REF!$#REF!"</definedName>
    <definedName name="Fase_05_3">"'file:///Eng_aroldo/Meus documentos/Documents and Settings/Flávio R. Carmona/My Documents/3 - Sanches Tripoloni/3 - Diamantino/4 - BR-364/2 - CREMA/Medição/06a.MP/MP06.xls'#$Medição.$#REF!$#REF!"</definedName>
    <definedName name="Fase_05_6">"'file:///Eng_aroldo/Meus documentos/Documents and Settings/Flávio R. Carmona/My Documents/3 - Sanches Tripoloni/3 - Diamantino/4 - BR-364/2 - CREMA/Medição/06a.MP/MP06.xls'#$Medição.$#REF!$#REF!"</definedName>
    <definedName name="Fase_06_1">"'file:///Eng_aroldo/Meus documentos/Documents and Settings/Flávio R. Carmona/My Documents/3 - Sanches Tripoloni/3 - Diamantino/4 - BR-364/2 - CREMA/Medição/06a.MP/MP06.xls'#$Medição.$#REF!$#REF!"</definedName>
    <definedName name="Fase_06_3">"'file:///Eng_aroldo/Meus documentos/Documents and Settings/Flávio R. Carmona/My Documents/3 - Sanches Tripoloni/3 - Diamantino/4 - BR-364/2 - CREMA/Medição/06a.MP/MP06.xls'#$Medição.$#REF!$#REF!"</definedName>
    <definedName name="Fase_06_6">"'file:///Eng_aroldo/Meus documentos/Documents and Settings/Flávio R. Carmona/My Documents/3 - Sanches Tripoloni/3 - Diamantino/4 - BR-364/2 - CREMA/Medição/06a.MP/MP06.xls'#$Medição.$#REF!$#REF!"</definedName>
    <definedName name="Fase_07_1">"'file:///Eng_aroldo/Meus documentos/Documents and Settings/Flávio R. Carmona/My Documents/3 - Sanches Tripoloni/3 - Diamantino/4 - BR-364/2 - CREMA/Medição/06a.MP/MP06.xls'#$Medição.$#REF!$#REF!"</definedName>
    <definedName name="Fase_07_3">"'file:///Eng_aroldo/Meus documentos/Documents and Settings/Flávio R. Carmona/My Documents/3 - Sanches Tripoloni/3 - Diamantino/4 - BR-364/2 - CREMA/Medição/06a.MP/MP06.xls'#$Medição.$#REF!$#REF!"</definedName>
    <definedName name="Fase_07_6">"'file:///Eng_aroldo/Meus documentos/Documents and Settings/All Users/Documentos/BR 364 - Diamantino/Medições/Med 04/MP04.xls'#$Medição.$#REF!$#REF!"</definedName>
    <definedName name="Fase_08_1">"'file:///Eng_aroldo/Meus documentos/Documents and Settings/Flávio R. Carmona/My Documents/3 - Sanches Tripoloni/3 - Diamantino/4 - BR-364/2 - CREMA/Medição/06a.MP/MP06.xls'#$Medição.$#REF!$#REF!"</definedName>
    <definedName name="Fase_08_3">"'file:///Eng_aroldo/Meus documentos/Documents and Settings/Flávio R. Carmona/My Documents/3 - Sanches Tripoloni/3 - Diamantino/4 - BR-364/2 - CREMA/Medição/06a.MP/MP06.xls'#$Medição.$#REF!$#REF!"</definedName>
    <definedName name="Fase_08_6">"'file:///Eng_aroldo/Meus documentos/Documents and Settings/Flávio R. Carmona/My Documents/3 - Sanches Tripoloni/3 - Diamantino/4 - BR-364/2 - CREMA/Medição/06a.MP/MP06.xls'#$Medição.$#REF!$#REF!"</definedName>
    <definedName name="FAT">"$#REF!.$H$#REF!"</definedName>
    <definedName name="FATELE">#REF!</definedName>
    <definedName name="FATMEC">#REF!</definedName>
    <definedName name="FATOR">#REF!</definedName>
    <definedName name="FATOR2">#REF!</definedName>
    <definedName name="fatorg">#REF!</definedName>
    <definedName name="FATTML">#REF!</definedName>
    <definedName name="FATURAS2002" hidden="1">{#N/A,#N/A,TRUE,"Serviços"}</definedName>
    <definedName name="fc1a" localSheetId="14">'[2]PRO-08'!#REF!</definedName>
    <definedName name="fc1a" localSheetId="21">'[2]PRO-08'!#REF!</definedName>
    <definedName name="fc1a" localSheetId="6">'[2]PRO-08'!#REF!</definedName>
    <definedName name="fc1a" localSheetId="7">'[2]PRO-08'!#REF!</definedName>
    <definedName name="fc1a" localSheetId="8">'[2]PRO-08'!#REF!</definedName>
    <definedName name="fc1a" localSheetId="19">'[2]PRO-08'!#REF!</definedName>
    <definedName name="fc1a" localSheetId="17">'[2]PRO-08'!#REF!</definedName>
    <definedName name="fc1a" localSheetId="18">'[2]PRO-08'!#REF!</definedName>
    <definedName name="fc1a" localSheetId="3">'[2]PRO-08'!#REF!</definedName>
    <definedName name="fc1a" localSheetId="4">'[2]PRO-08'!#REF!</definedName>
    <definedName name="fc1a" localSheetId="5">'[2]PRO-08'!#REF!</definedName>
    <definedName name="fc1a">'[2]PRO-08'!#REF!</definedName>
    <definedName name="FC2A" localSheetId="14">'[2]PRO-08'!#REF!</definedName>
    <definedName name="FC2A" localSheetId="21">'[2]PRO-08'!#REF!</definedName>
    <definedName name="FC2A" localSheetId="6">'[2]PRO-08'!#REF!</definedName>
    <definedName name="FC2A" localSheetId="7">'[2]PRO-08'!#REF!</definedName>
    <definedName name="FC2A" localSheetId="8">'[2]PRO-08'!#REF!</definedName>
    <definedName name="FC2A" localSheetId="19">'[2]PRO-08'!#REF!</definedName>
    <definedName name="FC2A" localSheetId="17">'[2]PRO-08'!#REF!</definedName>
    <definedName name="FC2A" localSheetId="18">'[2]PRO-08'!#REF!</definedName>
    <definedName name="FC2A" localSheetId="3">'[2]PRO-08'!#REF!</definedName>
    <definedName name="FC2A" localSheetId="4">'[2]PRO-08'!#REF!</definedName>
    <definedName name="FC2A" localSheetId="5">'[2]PRO-08'!#REF!</definedName>
    <definedName name="FC2A">'[2]PRO-08'!#REF!</definedName>
    <definedName name="FC3A" localSheetId="14">'[2]PRO-08'!#REF!</definedName>
    <definedName name="FC3A" localSheetId="21">'[2]PRO-08'!#REF!</definedName>
    <definedName name="FC3A" localSheetId="6">'[2]PRO-08'!#REF!</definedName>
    <definedName name="FC3A" localSheetId="7">'[2]PRO-08'!#REF!</definedName>
    <definedName name="FC3A" localSheetId="8">'[2]PRO-08'!#REF!</definedName>
    <definedName name="FC3A" localSheetId="19">'[2]PRO-08'!#REF!</definedName>
    <definedName name="FC3A" localSheetId="17">'[2]PRO-08'!#REF!</definedName>
    <definedName name="FC3A" localSheetId="18">'[2]PRO-08'!#REF!</definedName>
    <definedName name="FC3A" localSheetId="3">'[2]PRO-08'!#REF!</definedName>
    <definedName name="FC3A" localSheetId="4">'[2]PRO-08'!#REF!</definedName>
    <definedName name="FC3A" localSheetId="5">'[2]PRO-08'!#REF!</definedName>
    <definedName name="FC3A">'[2]PRO-08'!#REF!</definedName>
    <definedName name="FCRITER" localSheetId="14">[1]SERVIÇO!#REF!</definedName>
    <definedName name="FCRITER" localSheetId="21">[1]SERVIÇO!#REF!</definedName>
    <definedName name="FCRITER" localSheetId="6">[1]SERVIÇO!#REF!</definedName>
    <definedName name="FCRITER" localSheetId="7">[1]SERVIÇO!#REF!</definedName>
    <definedName name="FCRITER" localSheetId="8">[1]SERVIÇO!#REF!</definedName>
    <definedName name="FCRITER" localSheetId="19">[1]SERVIÇO!#REF!</definedName>
    <definedName name="FCRITER" localSheetId="17">[1]SERVIÇO!#REF!</definedName>
    <definedName name="FCRITER" localSheetId="18">[1]SERVIÇO!#REF!</definedName>
    <definedName name="FCRITER" localSheetId="3">[1]SERVIÇO!#REF!</definedName>
    <definedName name="FCRITER" localSheetId="4">[1]SERVIÇO!#REF!</definedName>
    <definedName name="FCRITER" localSheetId="5">[1]SERVIÇO!#REF!</definedName>
    <definedName name="FCRITER">[1]SERVIÇO!#REF!</definedName>
    <definedName name="FCT">"$#REF!.$N$#REF!"</definedName>
    <definedName name="fda" localSheetId="21">{"total","SUM(total)","YNNNN",FALSE}</definedName>
    <definedName name="fda" localSheetId="19">{"total","SUM(total)","YNNNN",FALSE}</definedName>
    <definedName name="fda">{"total","SUM(total)","YNNNN",FALSE}</definedName>
    <definedName name="fdf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">"'file:///D:/Meus documentos/ANASTÁCIO/SERCEL/BR262990800.xls'#$SERVIÇOS.$#REF!$#REF!"</definedName>
    <definedName name="FEV00">#REF!</definedName>
    <definedName name="fgff" hidden="1">{#N/A,#N/A,FALSE,"MO (2)"}</definedName>
    <definedName name="FGV">#REF!</definedName>
    <definedName name="FGV_alteração">[4]Auxiliar!$J$2:$J$4</definedName>
    <definedName name="FGVC">#REF!</definedName>
    <definedName name="figura1">"Figura 1"</definedName>
    <definedName name="fir">#REF!</definedName>
    <definedName name="firma1">#REF!</definedName>
    <definedName name="firma2">#REF!</definedName>
    <definedName name="FISCAL">#REF!</definedName>
    <definedName name="Fisicos">#REF!</definedName>
    <definedName name="FLU">#REF!</definedName>
    <definedName name="FM">"$#REF!.$E$31"</definedName>
    <definedName name="FMW">"$#REF!.$E$33"</definedName>
    <definedName name="FMWA">"$#REF!.$E$32"</definedName>
    <definedName name="FO">#REF!</definedName>
    <definedName name="FOG">#REF!</definedName>
    <definedName name="FOG_4">"$'memória de calculo_liquida'.$#REF!$#REF!"</definedName>
    <definedName name="FOLHA">#REF!</definedName>
    <definedName name="FOLHA_N__01_01">#REF!</definedName>
    <definedName name="FOLHA01" hidden="1">{#N/A,#N/A,TRUE,"Serviços"}</definedName>
    <definedName name="folha1" hidden="1">{#N/A,#N/A,TRUE,"Serviços"}</definedName>
    <definedName name="Folha2">#REF!</definedName>
    <definedName name="Folha4">#REF!</definedName>
    <definedName name="FORMA_MAD_BRANCA" localSheetId="14">#REF!</definedName>
    <definedName name="FORMA_MAD_BRANCA" localSheetId="21">#REF!</definedName>
    <definedName name="FORMA_MAD_BRANCA" localSheetId="6">#REF!</definedName>
    <definedName name="FORMA_MAD_BRANCA" localSheetId="7">#REF!</definedName>
    <definedName name="FORMA_MAD_BRANCA" localSheetId="8">#REF!</definedName>
    <definedName name="FORMA_MAD_BRANCA" localSheetId="19">#REF!</definedName>
    <definedName name="FORMA_MAD_BRANCA" localSheetId="17">#REF!</definedName>
    <definedName name="FORMA_MAD_BRANCA" localSheetId="18">#REF!</definedName>
    <definedName name="FORMA_MAD_BRANCA" localSheetId="3">#REF!</definedName>
    <definedName name="FORMA_MAD_BRANCA" localSheetId="4">#REF!</definedName>
    <definedName name="FORMA_MAD_BRANCA" localSheetId="5">#REF!</definedName>
    <definedName name="FORMA_MAD_BRANCA">#REF!</definedName>
    <definedName name="FORMAMAN">#REF!</definedName>
    <definedName name="Formatação_Amarelo_comCusto" localSheetId="21">INDIRECT("'Analítico CCUs'!$W$2:$X$"&amp;'[5]Analítico CCUs'!$E$2)</definedName>
    <definedName name="Formatação_Amarelo_comCusto" localSheetId="19">INDIRECT("'Analítico CCUs'!$W$2:$X$"&amp;'[5]Analítico CCUs'!$E$2)</definedName>
    <definedName name="Formatação_Amarelo_comCusto">INDIRECT("'Analítico CCUs'!$W$2:$X$"&amp;'[6]Analítico CCUs'!$E$2)</definedName>
    <definedName name="Formatação_Azul" localSheetId="21">INDIRECT("'Analítico CCUs'!$P$2:$X$"&amp;'[5]Analítico CCUs'!$E$2)</definedName>
    <definedName name="Formatação_Azul" localSheetId="19">INDIRECT("'Analítico CCUs'!$P$2:$X$"&amp;'[5]Analítico CCUs'!$E$2)</definedName>
    <definedName name="Formatação_Azul">INDIRECT("'Analítico CCUs'!$P$2:$X$"&amp;'[6]Analítico CCUs'!$E$2)</definedName>
    <definedName name="Formatação_Vermelho" localSheetId="21">INDIRECT("'Analítico CCUs'!$F$2:$N$"&amp;'[5]Analítico CCUs'!$E$2)</definedName>
    <definedName name="Formatação_Vermelho" localSheetId="19">INDIRECT("'Analítico CCUs'!$F$2:$N$"&amp;'[5]Analítico CCUs'!$E$2)</definedName>
    <definedName name="Formatação_Vermelho">INDIRECT("'Analítico CCUs'!$F$2:$N$"&amp;'[6]Analítico CCUs'!$E$2)</definedName>
    <definedName name="FORNEC_CAP20">#REF!</definedName>
    <definedName name="FORNEC_CM30">#REF!</definedName>
    <definedName name="fr">#N/A</definedName>
    <definedName name="fre">#N/A</definedName>
    <definedName name="FREADVAL">#REF!</definedName>
    <definedName name="FREFIX">#REF!</definedName>
    <definedName name="FREPES">#REF!</definedName>
    <definedName name="Fromatação_Amarelo_semCusto" localSheetId="21">INDIRECT("'Analítico CCUs'!$P$2:$V$"&amp;'[5]Analítico CCUs'!$E$2)</definedName>
    <definedName name="Fromatação_Amarelo_semCusto" localSheetId="19">INDIRECT("'Analítico CCUs'!$P$2:$V$"&amp;'[5]Analítico CCUs'!$E$2)</definedName>
    <definedName name="Fromatação_Amarelo_semCusto">INDIRECT("'Analítico CCUs'!$P$2:$V$"&amp;'[6]Analítico CCUs'!$E$2)</definedName>
    <definedName name="FS">#REF!</definedName>
    <definedName name="fse">#REF!</definedName>
    <definedName name="fsn">#REF!</definedName>
    <definedName name="fuel">#REF!</definedName>
    <definedName name="fwregwrgfd">#N/A</definedName>
    <definedName name="fx_horiz">#REF!</definedName>
    <definedName name="g_1">#N/A</definedName>
    <definedName name="g_2">#N/A</definedName>
    <definedName name="g_2.04">#REF!</definedName>
    <definedName name="G_2.05">#REF!</definedName>
    <definedName name="G_2.06">#REF!</definedName>
    <definedName name="G_2.07">#REF!</definedName>
    <definedName name="G_2.08">#REF!</definedName>
    <definedName name="G_2.09">#REF!</definedName>
    <definedName name="G_2.10">#REF!</definedName>
    <definedName name="G_2.11">#REF!</definedName>
    <definedName name="G_2.12">#REF!</definedName>
    <definedName name="G_2.13">#REF!</definedName>
    <definedName name="G_2.14">#REF!</definedName>
    <definedName name="Galvanized_cable_tray__complete_of__special_pieces__elbows__crosses__Tees__etc.__and_fixing_elements___brackets__supports__etc.__Metallic_supports_from_roof__wall_or_metallic_structure_included">#REF!</definedName>
    <definedName name="GARDACORPO">#REF!</definedName>
    <definedName name="gas">#REF!</definedName>
    <definedName name="GAS_CARBONICO_6KG" localSheetId="14">#REF!</definedName>
    <definedName name="GAS_CARBONICO_6KG" localSheetId="21">#REF!</definedName>
    <definedName name="GAS_CARBONICO_6KG" localSheetId="6">#REF!</definedName>
    <definedName name="GAS_CARBONICO_6KG" localSheetId="7">#REF!</definedName>
    <definedName name="GAS_CARBONICO_6KG" localSheetId="8">#REF!</definedName>
    <definedName name="GAS_CARBONICO_6KG" localSheetId="19">#REF!</definedName>
    <definedName name="GAS_CARBONICO_6KG" localSheetId="17">#REF!</definedName>
    <definedName name="GAS_CARBONICO_6KG" localSheetId="18">#REF!</definedName>
    <definedName name="GAS_CARBONICO_6KG" localSheetId="3">#REF!</definedName>
    <definedName name="GAS_CARBONICO_6KG" localSheetId="4">#REF!</definedName>
    <definedName name="GAS_CARBONICO_6KG" localSheetId="5">#REF!</definedName>
    <definedName name="GAS_CARBONICO_6KG">#REF!</definedName>
    <definedName name="Gerente">#REF!</definedName>
    <definedName name="GESSO" localSheetId="14">#REF!</definedName>
    <definedName name="GESSO" localSheetId="21">#REF!</definedName>
    <definedName name="GESSO" localSheetId="6">#REF!</definedName>
    <definedName name="GESSO" localSheetId="7">#REF!</definedName>
    <definedName name="GESSO" localSheetId="8">#REF!</definedName>
    <definedName name="GESSO" localSheetId="19">#REF!</definedName>
    <definedName name="GESSO" localSheetId="17">#REF!</definedName>
    <definedName name="GESSO" localSheetId="18">#REF!</definedName>
    <definedName name="GESSO" localSheetId="3">#REF!</definedName>
    <definedName name="GESSO" localSheetId="4">#REF!</definedName>
    <definedName name="GESSO" localSheetId="5">#REF!</definedName>
    <definedName name="GESSO">#REF!</definedName>
    <definedName name="GHJ">#REF!</definedName>
    <definedName name="GIGA">#REF!</definedName>
    <definedName name="gjg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P">"'file:///D:/Meus documentos/ANASTÁCIO/SERCEL/BR262990800.xls'#$SERVIÇOS.$#REF!$#REF!"</definedName>
    <definedName name="GRADUADA">#REF!</definedName>
    <definedName name="GRAMA">#REF!</definedName>
    <definedName name="grama_mudas">#REF!</definedName>
    <definedName name="GRANITO_AMENDOA" localSheetId="14">#REF!</definedName>
    <definedName name="GRANITO_AMENDOA" localSheetId="21">#REF!</definedName>
    <definedName name="GRANITO_AMENDOA" localSheetId="6">#REF!</definedName>
    <definedName name="GRANITO_AMENDOA" localSheetId="7">#REF!</definedName>
    <definedName name="GRANITO_AMENDOA" localSheetId="8">#REF!</definedName>
    <definedName name="GRANITO_AMENDOA" localSheetId="17">#REF!</definedName>
    <definedName name="GRANITO_AMENDOA" localSheetId="18">#REF!</definedName>
    <definedName name="GRANITO_AMENDOA" localSheetId="3">#REF!</definedName>
    <definedName name="GRANITO_AMENDOA" localSheetId="4">#REF!</definedName>
    <definedName name="GRANITO_AMENDOA" localSheetId="5">#REF!</definedName>
    <definedName name="GRANITO_AMENDOA">#REF!</definedName>
    <definedName name="GRANITO_CINZA_CORUMBA" localSheetId="14">#REF!</definedName>
    <definedName name="GRANITO_CINZA_CORUMBA" localSheetId="21">#REF!</definedName>
    <definedName name="GRANITO_CINZA_CORUMBA" localSheetId="6">#REF!</definedName>
    <definedName name="GRANITO_CINZA_CORUMBA" localSheetId="7">#REF!</definedName>
    <definedName name="GRANITO_CINZA_CORUMBA" localSheetId="8">#REF!</definedName>
    <definedName name="GRANITO_CINZA_CORUMBA" localSheetId="17">#REF!</definedName>
    <definedName name="GRANITO_CINZA_CORUMBA" localSheetId="18">#REF!</definedName>
    <definedName name="GRANITO_CINZA_CORUMBA" localSheetId="3">#REF!</definedName>
    <definedName name="GRANITO_CINZA_CORUMBA" localSheetId="4">#REF!</definedName>
    <definedName name="GRANITO_CINZA_CORUMBA" localSheetId="5">#REF!</definedName>
    <definedName name="GRANITO_CINZA_CORUMBA">#REF!</definedName>
    <definedName name="_xlnm.Recorder">#REF!</definedName>
    <definedName name="gsdgs">Plan1</definedName>
    <definedName name="gsdgs_1">#N/A</definedName>
    <definedName name="gsdgs_2">#N/A</definedName>
    <definedName name="gtryfj" hidden="1">{#N/A,#N/A,TRUE,"Serviços"}</definedName>
    <definedName name="Guia">"Figura 1"</definedName>
    <definedName name="Guias">#REF!</definedName>
    <definedName name="GUSTAVO" localSheetId="21">{"total","SUM(total)","YNNNN",FALSE}</definedName>
    <definedName name="GUSTAVO" localSheetId="19">{"total","SUM(total)","YNNNN",FALSE}</definedName>
    <definedName name="GUSTAVO">{"total","SUM(total)","YNNNN",FALSE}</definedName>
    <definedName name="H">#REF!</definedName>
    <definedName name="há">#REF!</definedName>
    <definedName name="HELLO">#REF!</definedName>
    <definedName name="HGRET" hidden="1">{"'RR'!$A$2:$E$81"}</definedName>
    <definedName name="HH">#REF!</definedName>
    <definedName name="HHDESELE">#REF!</definedName>
    <definedName name="HHDESMEC">#REF!</definedName>
    <definedName name="HHENGELE">#REF!</definedName>
    <definedName name="HHENGMEC">#REF!</definedName>
    <definedName name="HHMONELE">#REF!</definedName>
    <definedName name="HHMONMEC">#REF!</definedName>
    <definedName name="HHPROELE">#REF!</definedName>
    <definedName name="HHPROMEC">#REF!</definedName>
    <definedName name="hi" localSheetId="14">#REF!</definedName>
    <definedName name="hi" localSheetId="21">#REF!</definedName>
    <definedName name="hi" localSheetId="6">#REF!</definedName>
    <definedName name="hi" localSheetId="7">#REF!</definedName>
    <definedName name="hi" localSheetId="8">#REF!</definedName>
    <definedName name="hi" localSheetId="19">#REF!</definedName>
    <definedName name="hi" localSheetId="17">#REF!</definedName>
    <definedName name="hi" localSheetId="18">#REF!</definedName>
    <definedName name="hi" localSheetId="3">#REF!</definedName>
    <definedName name="hi" localSheetId="4">#REF!</definedName>
    <definedName name="hi" localSheetId="5">#REF!</definedName>
    <definedName name="hi">#REF!</definedName>
    <definedName name="HOJE" localSheetId="14">[1]SERVIÇO!#REF!</definedName>
    <definedName name="HOJE" localSheetId="21">[1]SERVIÇO!#REF!</definedName>
    <definedName name="HOJE" localSheetId="6">[1]SERVIÇO!#REF!</definedName>
    <definedName name="HOJE" localSheetId="7">[1]SERVIÇO!#REF!</definedName>
    <definedName name="HOJE" localSheetId="8">[1]SERVIÇO!#REF!</definedName>
    <definedName name="HOJE" localSheetId="19">[1]SERVIÇO!#REF!</definedName>
    <definedName name="HOJE" localSheetId="17">[1]SERVIÇO!#REF!</definedName>
    <definedName name="HOJE" localSheetId="18">[1]SERVIÇO!#REF!</definedName>
    <definedName name="HOJE" localSheetId="3">[1]SERVIÇO!#REF!</definedName>
    <definedName name="HOJE" localSheetId="4">[1]SERVIÇO!#REF!</definedName>
    <definedName name="HOJE" localSheetId="5">[1]SERVIÇO!#REF!</definedName>
    <definedName name="HOJE">[1]SERVIÇO!#REF!</definedName>
    <definedName name="hora">#REF!</definedName>
    <definedName name="HORAMÁQUINA">#REF!</definedName>
    <definedName name="HP">#REF!</definedName>
    <definedName name="HP.1">#REF!</definedName>
    <definedName name="hrf">#N/A</definedName>
    <definedName name="htm" hidden="1">{"'Plan1 (2)'!$A$5:$F$63"}</definedName>
    <definedName name="HTML_CodePage" hidden="1">1252</definedName>
    <definedName name="HTML_Control" hidden="1">{"'Plan1 (2)'!$A$5:$F$63"}</definedName>
    <definedName name="HTML_Description" hidden="1">""</definedName>
    <definedName name="HTML_Email" hidden="1">""</definedName>
    <definedName name="HTML_Header" hidden="1">"Plan1 (2)"</definedName>
    <definedName name="HTML_LastUpdate" hidden="1">"04/03/1999"</definedName>
    <definedName name="HTML_LineAfter" hidden="1">FALSE</definedName>
    <definedName name="HTML_LineBefore" hidden="1">FALSE</definedName>
    <definedName name="HTML_Name" hidden="1">"Ana Tereza"</definedName>
    <definedName name="HTML_OBDlg2" hidden="1">TRUE</definedName>
    <definedName name="HTML_OBDlg4" hidden="1">TRUE</definedName>
    <definedName name="HTML_OS" hidden="1">0</definedName>
    <definedName name="HTML_PathFile" hidden="1">"V:\Operacao de Maquinas\INTERDIÇÕES NA VP\MeuHTML.htm"</definedName>
    <definedName name="HTML_Title" hidden="1">"TabLoc"</definedName>
    <definedName name="I" localSheetId="14">#REF!</definedName>
    <definedName name="I" localSheetId="21">#REF!</definedName>
    <definedName name="I" localSheetId="6">#REF!</definedName>
    <definedName name="I" localSheetId="7">#REF!</definedName>
    <definedName name="I" localSheetId="8">#REF!</definedName>
    <definedName name="I" localSheetId="19">#REF!</definedName>
    <definedName name="I" localSheetId="17">#REF!</definedName>
    <definedName name="I" localSheetId="18">#REF!</definedName>
    <definedName name="I" localSheetId="3">#REF!</definedName>
    <definedName name="I" localSheetId="4">#REF!</definedName>
    <definedName name="I" localSheetId="5">#REF!</definedName>
    <definedName name="I">#REF!</definedName>
    <definedName name="idem">#REF!</definedName>
    <definedName name="IGOL_2" localSheetId="14">#REF!</definedName>
    <definedName name="IGOL_2" localSheetId="21">#REF!</definedName>
    <definedName name="IGOL_2" localSheetId="6">#REF!</definedName>
    <definedName name="IGOL_2" localSheetId="7">#REF!</definedName>
    <definedName name="IGOL_2" localSheetId="8">#REF!</definedName>
    <definedName name="IGOL_2" localSheetId="19">#REF!</definedName>
    <definedName name="IGOL_2" localSheetId="17">#REF!</definedName>
    <definedName name="IGOL_2" localSheetId="18">#REF!</definedName>
    <definedName name="IGOL_2" localSheetId="3">#REF!</definedName>
    <definedName name="IGOL_2" localSheetId="4">#REF!</definedName>
    <definedName name="IGOL_2" localSheetId="5">#REF!</definedName>
    <definedName name="IGOL_2">#REF!</definedName>
    <definedName name="IGOLFLEX" localSheetId="14">#REF!</definedName>
    <definedName name="IGOLFLEX" localSheetId="21">#REF!</definedName>
    <definedName name="IGOLFLEX" localSheetId="6">#REF!</definedName>
    <definedName name="IGOLFLEX" localSheetId="7">#REF!</definedName>
    <definedName name="IGOLFLEX" localSheetId="8">#REF!</definedName>
    <definedName name="IGOLFLEX" localSheetId="19">#REF!</definedName>
    <definedName name="IGOLFLEX" localSheetId="17">#REF!</definedName>
    <definedName name="IGOLFLEX" localSheetId="18">#REF!</definedName>
    <definedName name="IGOLFLEX" localSheetId="3">#REF!</definedName>
    <definedName name="IGOLFLEX" localSheetId="4">#REF!</definedName>
    <definedName name="IGOLFLEX" localSheetId="5">#REF!</definedName>
    <definedName name="IGOLFLEX">#REF!</definedName>
    <definedName name="IM" localSheetId="14">#REF!</definedName>
    <definedName name="IM" localSheetId="21">#REF!</definedName>
    <definedName name="IM" localSheetId="6">#REF!</definedName>
    <definedName name="IM" localSheetId="7">#REF!</definedName>
    <definedName name="IM" localSheetId="8">#REF!</definedName>
    <definedName name="IM" localSheetId="17">#REF!</definedName>
    <definedName name="IM" localSheetId="18">#REF!</definedName>
    <definedName name="IM" localSheetId="3">#REF!</definedName>
    <definedName name="IM" localSheetId="4">#REF!</definedName>
    <definedName name="IM" localSheetId="5">#REF!</definedName>
    <definedName name="IM">#REF!</definedName>
    <definedName name="IMPANT100">#REF!</definedName>
    <definedName name="IMPANT109">#REF!</definedName>
    <definedName name="IMPANT164">#REF!</definedName>
    <definedName name="IMPANT221">#REF!</definedName>
    <definedName name="IMPANT223">#REF!</definedName>
    <definedName name="IMPANT225">#REF!</definedName>
    <definedName name="IMPANT237">#REF!</definedName>
    <definedName name="IMPANT270">#REF!</definedName>
    <definedName name="IMPANT271">#REF!</definedName>
    <definedName name="IMPANT273">#REF!</definedName>
    <definedName name="IMPANT274">#REF!</definedName>
    <definedName name="IMPANT333">#REF!</definedName>
    <definedName name="IMPANT337">#REF!</definedName>
    <definedName name="IMPANT352">#REF!</definedName>
    <definedName name="IMPANT387ZC">#REF!</definedName>
    <definedName name="IMPANT387ZN">#REF!</definedName>
    <definedName name="IMPANT387ZS">#REF!</definedName>
    <definedName name="IMPANT809">#REF!</definedName>
    <definedName name="IMPANTTOTAL387">#REF!</definedName>
    <definedName name="IMPERMEABILIZANTE_SIKA" localSheetId="14">#REF!</definedName>
    <definedName name="IMPERMEABILIZANTE_SIKA" localSheetId="21">#REF!</definedName>
    <definedName name="IMPERMEABILIZANTE_SIKA" localSheetId="6">#REF!</definedName>
    <definedName name="IMPERMEABILIZANTE_SIKA" localSheetId="7">#REF!</definedName>
    <definedName name="IMPERMEABILIZANTE_SIKA" localSheetId="8">#REF!</definedName>
    <definedName name="IMPERMEABILIZANTE_SIKA" localSheetId="17">#REF!</definedName>
    <definedName name="IMPERMEABILIZANTE_SIKA" localSheetId="18">#REF!</definedName>
    <definedName name="IMPERMEABILIZANTE_SIKA" localSheetId="3">#REF!</definedName>
    <definedName name="IMPERMEABILIZANTE_SIKA" localSheetId="4">#REF!</definedName>
    <definedName name="IMPERMEABILIZANTE_SIKA" localSheetId="5">#REF!</definedName>
    <definedName name="IMPERMEABILIZANTE_SIKA">#REF!</definedName>
    <definedName name="IMPEXE100">#REF!</definedName>
    <definedName name="IMPEXE109">#REF!</definedName>
    <definedName name="IMPEXE164">#REF!</definedName>
    <definedName name="IMPEXE221">#REF!</definedName>
    <definedName name="IMPEXE223">#REF!</definedName>
    <definedName name="IMPEXE225">#REF!</definedName>
    <definedName name="IMPEXE237">#REF!</definedName>
    <definedName name="IMPEXE270">#REF!</definedName>
    <definedName name="IMPEXE271">#REF!</definedName>
    <definedName name="IMPEXE273">#REF!</definedName>
    <definedName name="IMPEXE274">#REF!</definedName>
    <definedName name="IMPEXE333">#REF!</definedName>
    <definedName name="IMPEXE337">#REF!</definedName>
    <definedName name="IMPEXE352">#REF!</definedName>
    <definedName name="IMPEXE387ZC">#REF!</definedName>
    <definedName name="IMPEXE387ZN">#REF!</definedName>
    <definedName name="IMPEXE387ZS">#REF!</definedName>
    <definedName name="IMPEXETOTAL387">#REF!</definedName>
    <definedName name="IMPF" localSheetId="14">[1]SERVIÇO!#REF!</definedName>
    <definedName name="IMPF" localSheetId="21">[1]SERVIÇO!#REF!</definedName>
    <definedName name="IMPF" localSheetId="6">[1]SERVIÇO!#REF!</definedName>
    <definedName name="IMPF" localSheetId="7">[1]SERVIÇO!#REF!</definedName>
    <definedName name="IMPF" localSheetId="8">[1]SERVIÇO!#REF!</definedName>
    <definedName name="IMPF" localSheetId="19">[1]SERVIÇO!#REF!</definedName>
    <definedName name="IMPF" localSheetId="17">[1]SERVIÇO!#REF!</definedName>
    <definedName name="IMPF" localSheetId="18">[1]SERVIÇO!#REF!</definedName>
    <definedName name="IMPF" localSheetId="3">[1]SERVIÇO!#REF!</definedName>
    <definedName name="IMPF" localSheetId="4">[1]SERVIÇO!#REF!</definedName>
    <definedName name="IMPF" localSheetId="5">[1]SERVIÇO!#REF!</definedName>
    <definedName name="IMPF">[1]SERVIÇO!#REF!</definedName>
    <definedName name="IMPI" localSheetId="14">[1]SERVIÇO!#REF!</definedName>
    <definedName name="IMPI" localSheetId="21">[1]SERVIÇO!#REF!</definedName>
    <definedName name="IMPI" localSheetId="6">[1]SERVIÇO!#REF!</definedName>
    <definedName name="IMPI" localSheetId="7">[1]SERVIÇO!#REF!</definedName>
    <definedName name="IMPI" localSheetId="8">[1]SERVIÇO!#REF!</definedName>
    <definedName name="IMPI" localSheetId="19">[1]SERVIÇO!#REF!</definedName>
    <definedName name="IMPI" localSheetId="17">[1]SERVIÇO!#REF!</definedName>
    <definedName name="IMPI" localSheetId="18">[1]SERVIÇO!#REF!</definedName>
    <definedName name="IMPI" localSheetId="3">[1]SERVIÇO!#REF!</definedName>
    <definedName name="IMPI" localSheetId="4">[1]SERVIÇO!#REF!</definedName>
    <definedName name="IMPI" localSheetId="5">[1]SERVIÇO!#REF!</definedName>
    <definedName name="IMPI">[1]SERVIÇO!#REF!</definedName>
    <definedName name="implant101">#REF!</definedName>
    <definedName name="impressão">#REF!</definedName>
    <definedName name="IMPRIMAÇÃO">#REF!</definedName>
    <definedName name="IMPRIMAÇÃOREMUFMAN">"$#REF!.$R$39"</definedName>
    <definedName name="inclusão_de_novos_campos">#REF!</definedName>
    <definedName name="IND">"$#REF!.$I$#REF!"</definedName>
    <definedName name="INDI">#REF!</definedName>
    <definedName name="indi_33">#REF!</definedName>
    <definedName name="INDI22">#REF!</definedName>
    <definedName name="INDICE">#REF!</definedName>
    <definedName name="indice_2">#REF!</definedName>
    <definedName name="inic">#REF!</definedName>
    <definedName name="Insumos">'[7]RELAÇÃO - COMPOSIÇÕES E INSUMOS'!$A$7:$D$337</definedName>
    <definedName name="Intran" hidden="1">{"'teste'!$B$2:$R$49"}</definedName>
    <definedName name="IR">#REF!</definedName>
    <definedName name="IRRF">#REF!</definedName>
    <definedName name="IS">#REF!</definedName>
    <definedName name="ITEMCONT" localSheetId="13">[1]SERVIÇO!#REF!</definedName>
    <definedName name="ITEMCONT" localSheetId="14">[1]SERVIÇO!#REF!</definedName>
    <definedName name="ITEMCONT" localSheetId="21">[1]SERVIÇO!#REF!</definedName>
    <definedName name="ITEMCONT" localSheetId="6">[1]SERVIÇO!#REF!</definedName>
    <definedName name="ITEMCONT" localSheetId="7">[1]SERVIÇO!#REF!</definedName>
    <definedName name="ITEMCONT" localSheetId="8">[1]SERVIÇO!#REF!</definedName>
    <definedName name="ITEMCONT" localSheetId="19">[1]SERVIÇO!#REF!</definedName>
    <definedName name="ITEMCONT" localSheetId="17">[1]SERVIÇO!#REF!</definedName>
    <definedName name="ITEMCONT" localSheetId="18">[1]SERVIÇO!#REF!</definedName>
    <definedName name="ITEMCONT" localSheetId="3">[1]SERVIÇO!#REF!</definedName>
    <definedName name="ITEMCONT" localSheetId="4">[1]SERVIÇO!#REF!</definedName>
    <definedName name="ITEMCONT" localSheetId="5">[1]SERVIÇO!#REF!</definedName>
    <definedName name="ITEMCONT">[1]SERVIÇO!#REF!</definedName>
    <definedName name="ITEMDER" localSheetId="13">[1]SERVIÇO!#REF!</definedName>
    <definedName name="ITEMDER" localSheetId="14">[1]SERVIÇO!#REF!</definedName>
    <definedName name="ITEMDER" localSheetId="21">[1]SERVIÇO!#REF!</definedName>
    <definedName name="ITEMDER" localSheetId="6">[1]SERVIÇO!#REF!</definedName>
    <definedName name="ITEMDER" localSheetId="7">[1]SERVIÇO!#REF!</definedName>
    <definedName name="ITEMDER" localSheetId="8">[1]SERVIÇO!#REF!</definedName>
    <definedName name="ITEMDER" localSheetId="19">[1]SERVIÇO!#REF!</definedName>
    <definedName name="ITEMDER" localSheetId="17">[1]SERVIÇO!#REF!</definedName>
    <definedName name="ITEMDER" localSheetId="18">[1]SERVIÇO!#REF!</definedName>
    <definedName name="ITEMDER" localSheetId="3">[1]SERVIÇO!#REF!</definedName>
    <definedName name="ITEMDER" localSheetId="4">[1]SERVIÇO!#REF!</definedName>
    <definedName name="ITEMDER" localSheetId="5">[1]SERVIÇO!#REF!</definedName>
    <definedName name="ITEMDER">[1]SERVIÇO!#REF!</definedName>
    <definedName name="ITEMEQP" localSheetId="13">[1]SERVIÇO!#REF!</definedName>
    <definedName name="ITEMEQP" localSheetId="14">[1]SERVIÇO!#REF!</definedName>
    <definedName name="ITEMEQP" localSheetId="21">[1]SERVIÇO!#REF!</definedName>
    <definedName name="ITEMEQP" localSheetId="6">[1]SERVIÇO!#REF!</definedName>
    <definedName name="ITEMEQP" localSheetId="7">[1]SERVIÇO!#REF!</definedName>
    <definedName name="ITEMEQP" localSheetId="8">[1]SERVIÇO!#REF!</definedName>
    <definedName name="ITEMEQP" localSheetId="17">[1]SERVIÇO!#REF!</definedName>
    <definedName name="ITEMEQP" localSheetId="18">[1]SERVIÇO!#REF!</definedName>
    <definedName name="ITEMEQP" localSheetId="3">[1]SERVIÇO!#REF!</definedName>
    <definedName name="ITEMEQP" localSheetId="4">[1]SERVIÇO!#REF!</definedName>
    <definedName name="ITEMEQP" localSheetId="5">[1]SERVIÇO!#REF!</definedName>
    <definedName name="ITEMEQP">[1]SERVIÇO!#REF!</definedName>
    <definedName name="ITEMMUR" localSheetId="13">[1]SERVIÇO!#REF!</definedName>
    <definedName name="ITEMMUR" localSheetId="14">[1]SERVIÇO!#REF!</definedName>
    <definedName name="ITEMMUR" localSheetId="21">[1]SERVIÇO!#REF!</definedName>
    <definedName name="ITEMMUR" localSheetId="6">[1]SERVIÇO!#REF!</definedName>
    <definedName name="ITEMMUR" localSheetId="7">[1]SERVIÇO!#REF!</definedName>
    <definedName name="ITEMMUR" localSheetId="8">[1]SERVIÇO!#REF!</definedName>
    <definedName name="ITEMMUR" localSheetId="17">[1]SERVIÇO!#REF!</definedName>
    <definedName name="ITEMMUR" localSheetId="18">[1]SERVIÇO!#REF!</definedName>
    <definedName name="ITEMMUR" localSheetId="3">[1]SERVIÇO!#REF!</definedName>
    <definedName name="ITEMMUR" localSheetId="4">[1]SERVIÇO!#REF!</definedName>
    <definedName name="ITEMMUR" localSheetId="5">[1]SERVIÇO!#REF!</definedName>
    <definedName name="ITEMMUR">[1]SERVIÇO!#REF!</definedName>
    <definedName name="ITEMR15" localSheetId="13">[1]SERVIÇO!#REF!</definedName>
    <definedName name="ITEMR15" localSheetId="14">[1]SERVIÇO!#REF!</definedName>
    <definedName name="ITEMR15" localSheetId="21">[1]SERVIÇO!#REF!</definedName>
    <definedName name="ITEMR15" localSheetId="6">[1]SERVIÇO!#REF!</definedName>
    <definedName name="ITEMR15" localSheetId="7">[1]SERVIÇO!#REF!</definedName>
    <definedName name="ITEMR15" localSheetId="8">[1]SERVIÇO!#REF!</definedName>
    <definedName name="ITEMR15" localSheetId="17">[1]SERVIÇO!#REF!</definedName>
    <definedName name="ITEMR15" localSheetId="18">[1]SERVIÇO!#REF!</definedName>
    <definedName name="ITEMR15" localSheetId="3">[1]SERVIÇO!#REF!</definedName>
    <definedName name="ITEMR15" localSheetId="4">[1]SERVIÇO!#REF!</definedName>
    <definedName name="ITEMR15" localSheetId="5">[1]SERVIÇO!#REF!</definedName>
    <definedName name="ITEMR15">[1]SERVIÇO!#REF!</definedName>
    <definedName name="ITEMR20" localSheetId="14">[1]SERVIÇO!#REF!</definedName>
    <definedName name="ITEMR20" localSheetId="21">[1]SERVIÇO!#REF!</definedName>
    <definedName name="ITEMR20" localSheetId="6">[1]SERVIÇO!#REF!</definedName>
    <definedName name="ITEMR20" localSheetId="7">[1]SERVIÇO!#REF!</definedName>
    <definedName name="ITEMR20" localSheetId="8">[1]SERVIÇO!#REF!</definedName>
    <definedName name="ITEMR20" localSheetId="17">[1]SERVIÇO!#REF!</definedName>
    <definedName name="ITEMR20" localSheetId="18">[1]SERVIÇO!#REF!</definedName>
    <definedName name="ITEMR20" localSheetId="3">[1]SERVIÇO!#REF!</definedName>
    <definedName name="ITEMR20" localSheetId="4">[1]SERVIÇO!#REF!</definedName>
    <definedName name="ITEMR20" localSheetId="5">[1]SERVIÇO!#REF!</definedName>
    <definedName name="ITEMR20">[1]SERVIÇO!#REF!</definedName>
    <definedName name="ITEMTRANS" localSheetId="14">[1]SERVIÇO!#REF!</definedName>
    <definedName name="ITEMTRANS" localSheetId="21">[1]SERVIÇO!#REF!</definedName>
    <definedName name="ITEMTRANS" localSheetId="6">[1]SERVIÇO!#REF!</definedName>
    <definedName name="ITEMTRANS" localSheetId="7">[1]SERVIÇO!#REF!</definedName>
    <definedName name="ITEMTRANS" localSheetId="8">[1]SERVIÇO!#REF!</definedName>
    <definedName name="ITEMTRANS" localSheetId="17">[1]SERVIÇO!#REF!</definedName>
    <definedName name="ITEMTRANS" localSheetId="18">[1]SERVIÇO!#REF!</definedName>
    <definedName name="ITEMTRANS" localSheetId="3">[1]SERVIÇO!#REF!</definedName>
    <definedName name="ITEMTRANS" localSheetId="4">[1]SERVIÇO!#REF!</definedName>
    <definedName name="ITEMTRANS" localSheetId="5">[1]SERVIÇO!#REF!</definedName>
    <definedName name="ITEMTRANS">[1]SERVIÇO!#REF!</definedName>
    <definedName name="ITENS" localSheetId="14">[1]SERVIÇO!#REF!</definedName>
    <definedName name="ITENS" localSheetId="21">[1]SERVIÇO!#REF!</definedName>
    <definedName name="ITENS" localSheetId="6">[1]SERVIÇO!#REF!</definedName>
    <definedName name="ITENS" localSheetId="7">[1]SERVIÇO!#REF!</definedName>
    <definedName name="ITENS" localSheetId="8">[1]SERVIÇO!#REF!</definedName>
    <definedName name="ITENS" localSheetId="17">[1]SERVIÇO!#REF!</definedName>
    <definedName name="ITENS" localSheetId="18">[1]SERVIÇO!#REF!</definedName>
    <definedName name="ITENS" localSheetId="3">[1]SERVIÇO!#REF!</definedName>
    <definedName name="ITENS" localSheetId="4">[1]SERVIÇO!#REF!</definedName>
    <definedName name="ITENS" localSheetId="5">[1]SERVIÇO!#REF!</definedName>
    <definedName name="ITENS">[1]SERVIÇO!#REF!</definedName>
    <definedName name="ITENS0" localSheetId="14">[1]SERVIÇO!#REF!</definedName>
    <definedName name="ITENS0" localSheetId="21">[1]SERVIÇO!#REF!</definedName>
    <definedName name="ITENS0" localSheetId="6">[1]SERVIÇO!#REF!</definedName>
    <definedName name="ITENS0" localSheetId="7">[1]SERVIÇO!#REF!</definedName>
    <definedName name="ITENS0" localSheetId="8">[1]SERVIÇO!#REF!</definedName>
    <definedName name="ITENS0" localSheetId="17">[1]SERVIÇO!#REF!</definedName>
    <definedName name="ITENS0" localSheetId="18">[1]SERVIÇO!#REF!</definedName>
    <definedName name="ITENS0" localSheetId="3">[1]SERVIÇO!#REF!</definedName>
    <definedName name="ITENS0" localSheetId="4">[1]SERVIÇO!#REF!</definedName>
    <definedName name="ITENS0" localSheetId="5">[1]SERVIÇO!#REF!</definedName>
    <definedName name="ITENS0">[1]SERVIÇO!#REF!</definedName>
    <definedName name="ITENS1" localSheetId="14">[1]SERVIÇO!#REF!</definedName>
    <definedName name="ITENS1" localSheetId="21">[1]SERVIÇO!#REF!</definedName>
    <definedName name="ITENS1" localSheetId="6">[1]SERVIÇO!#REF!</definedName>
    <definedName name="ITENS1" localSheetId="7">[1]SERVIÇO!#REF!</definedName>
    <definedName name="ITENS1" localSheetId="8">[1]SERVIÇO!#REF!</definedName>
    <definedName name="ITENS1" localSheetId="17">[1]SERVIÇO!#REF!</definedName>
    <definedName name="ITENS1" localSheetId="18">[1]SERVIÇO!#REF!</definedName>
    <definedName name="ITENS1" localSheetId="3">[1]SERVIÇO!#REF!</definedName>
    <definedName name="ITENS1" localSheetId="4">[1]SERVIÇO!#REF!</definedName>
    <definedName name="ITENS1" localSheetId="5">[1]SERVIÇO!#REF!</definedName>
    <definedName name="ITENS1">[1]SERVIÇO!#REF!</definedName>
    <definedName name="ITENSP" localSheetId="14">[1]SERVIÇO!#REF!</definedName>
    <definedName name="ITENSP" localSheetId="21">[1]SERVIÇO!#REF!</definedName>
    <definedName name="ITENSP" localSheetId="6">[1]SERVIÇO!#REF!</definedName>
    <definedName name="ITENSP" localSheetId="7">[1]SERVIÇO!#REF!</definedName>
    <definedName name="ITENSP" localSheetId="8">[1]SERVIÇO!#REF!</definedName>
    <definedName name="ITENSP" localSheetId="17">[1]SERVIÇO!#REF!</definedName>
    <definedName name="ITENSP" localSheetId="18">[1]SERVIÇO!#REF!</definedName>
    <definedName name="ITENSP" localSheetId="3">[1]SERVIÇO!#REF!</definedName>
    <definedName name="ITENSP" localSheetId="4">[1]SERVIÇO!#REF!</definedName>
    <definedName name="ITENSP" localSheetId="5">[1]SERVIÇO!#REF!</definedName>
    <definedName name="ITENSP">[1]SERVIÇO!#REF!</definedName>
    <definedName name="ITENSPMED" localSheetId="14">[1]SERVIÇO!#REF!</definedName>
    <definedName name="ITENSPMED" localSheetId="21">[1]SERVIÇO!#REF!</definedName>
    <definedName name="ITENSPMED" localSheetId="6">[1]SERVIÇO!#REF!</definedName>
    <definedName name="ITENSPMED" localSheetId="7">[1]SERVIÇO!#REF!</definedName>
    <definedName name="ITENSPMED" localSheetId="8">[1]SERVIÇO!#REF!</definedName>
    <definedName name="ITENSPMED" localSheetId="17">[1]SERVIÇO!#REF!</definedName>
    <definedName name="ITENSPMED" localSheetId="18">[1]SERVIÇO!#REF!</definedName>
    <definedName name="ITENSPMED" localSheetId="3">[1]SERVIÇO!#REF!</definedName>
    <definedName name="ITENSPMED" localSheetId="4">[1]SERVIÇO!#REF!</definedName>
    <definedName name="ITENSPMED" localSheetId="5">[1]SERVIÇO!#REF!</definedName>
    <definedName name="ITENSPMED">[1]SERVIÇO!#REF!</definedName>
    <definedName name="jack">{"um","mil","um milhão","um bilhão","um trilhão"}</definedName>
    <definedName name="JAN00">#REF!</definedName>
    <definedName name="JANEIRO2003" hidden="1">{#N/A,#N/A,TRUE,"Serviços"}</definedName>
    <definedName name="jazida">#REF!</definedName>
    <definedName name="jazida5" localSheetId="14">#REF!</definedName>
    <definedName name="jazida5" localSheetId="17">#REF!</definedName>
    <definedName name="jazida5" localSheetId="18">#REF!</definedName>
    <definedName name="jazida5" localSheetId="3">#REF!</definedName>
    <definedName name="jazida5" localSheetId="4">#REF!</definedName>
    <definedName name="jazida5" localSheetId="5">#REF!</definedName>
    <definedName name="jazida5">#REF!</definedName>
    <definedName name="jazida6" localSheetId="14">#REF!</definedName>
    <definedName name="jazida6" localSheetId="17">#REF!</definedName>
    <definedName name="jazida6" localSheetId="18">#REF!</definedName>
    <definedName name="jazida6" localSheetId="3">#REF!</definedName>
    <definedName name="jazida6" localSheetId="4">#REF!</definedName>
    <definedName name="jazida6" localSheetId="5">#REF!</definedName>
    <definedName name="jazida6">#REF!</definedName>
    <definedName name="Jazidas">#REF!</definedName>
    <definedName name="JELE">#REF!</definedName>
    <definedName name="jeribu">#REF!</definedName>
    <definedName name="JMEC">#REF!</definedName>
    <definedName name="jun00">#REF!</definedName>
    <definedName name="JUNTA_PLÁSTICA" localSheetId="14">#REF!</definedName>
    <definedName name="JUNTA_PLÁSTICA" localSheetId="21">#REF!</definedName>
    <definedName name="JUNTA_PLÁSTICA" localSheetId="6">#REF!</definedName>
    <definedName name="JUNTA_PLÁSTICA" localSheetId="7">#REF!</definedName>
    <definedName name="JUNTA_PLÁSTICA" localSheetId="8">#REF!</definedName>
    <definedName name="JUNTA_PLÁSTICA" localSheetId="19">#REF!</definedName>
    <definedName name="JUNTA_PLÁSTICA" localSheetId="17">#REF!</definedName>
    <definedName name="JUNTA_PLÁSTICA" localSheetId="18">#REF!</definedName>
    <definedName name="JUNTA_PLÁSTICA" localSheetId="3">#REF!</definedName>
    <definedName name="JUNTA_PLÁSTICA" localSheetId="4">#REF!</definedName>
    <definedName name="JUNTA_PLÁSTICA" localSheetId="5">#REF!</definedName>
    <definedName name="JUNTA_PLÁSTICA">#REF!</definedName>
    <definedName name="k">#REF!</definedName>
    <definedName name="kconserv">#REF!</definedName>
    <definedName name="kdren">#REF!</definedName>
    <definedName name="kdrena">#REF!</definedName>
    <definedName name="KKKKK">#REF!</definedName>
    <definedName name="KKoae">#REF!</definedName>
    <definedName name="KKpavi">#REF!</definedName>
    <definedName name="KKterra">#REF!</definedName>
    <definedName name="klb">#REF!</definedName>
    <definedName name="km">#REF!</definedName>
    <definedName name="KM.406.407">#REF!</definedName>
    <definedName name="koae">#REF!</definedName>
    <definedName name="KORODUR" localSheetId="14">#REF!</definedName>
    <definedName name="KORODUR" localSheetId="21">#REF!</definedName>
    <definedName name="KORODUR" localSheetId="6">#REF!</definedName>
    <definedName name="KORODUR" localSheetId="7">#REF!</definedName>
    <definedName name="KORODUR" localSheetId="8">#REF!</definedName>
    <definedName name="KORODUR" localSheetId="19">#REF!</definedName>
    <definedName name="KORODUR" localSheetId="17">#REF!</definedName>
    <definedName name="KORODUR" localSheetId="18">#REF!</definedName>
    <definedName name="KORODUR" localSheetId="3">#REF!</definedName>
    <definedName name="KORODUR" localSheetId="4">#REF!</definedName>
    <definedName name="KORODUR" localSheetId="5">#REF!</definedName>
    <definedName name="KORODUR">#REF!</definedName>
    <definedName name="KPAV">#REF!</definedName>
    <definedName name="kpavi">#REF!</definedName>
    <definedName name="KSIN">#REF!</definedName>
    <definedName name="KTER">#REF!</definedName>
    <definedName name="kterra">#REF!</definedName>
    <definedName name="Kubus">#REF!</definedName>
    <definedName name="Kubus1">#REF!</definedName>
    <definedName name="kwh">#REF!</definedName>
    <definedName name="la" hidden="1">{#N/A,#N/A,FALSE,"MO (2)"}</definedName>
    <definedName name="Lama">#REF!</definedName>
    <definedName name="LAMBRI_IPÊ" localSheetId="14">#REF!</definedName>
    <definedName name="LAMBRI_IPÊ" localSheetId="21">#REF!</definedName>
    <definedName name="LAMBRI_IPÊ" localSheetId="6">#REF!</definedName>
    <definedName name="LAMBRI_IPÊ" localSheetId="7">#REF!</definedName>
    <definedName name="LAMBRI_IPÊ" localSheetId="8">#REF!</definedName>
    <definedName name="LAMBRI_IPÊ" localSheetId="19">#REF!</definedName>
    <definedName name="LAMBRI_IPÊ" localSheetId="17">#REF!</definedName>
    <definedName name="LAMBRI_IPÊ" localSheetId="18">#REF!</definedName>
    <definedName name="LAMBRI_IPÊ" localSheetId="3">#REF!</definedName>
    <definedName name="LAMBRI_IPÊ" localSheetId="4">#REF!</definedName>
    <definedName name="LAMBRI_IPÊ" localSheetId="5">#REF!</definedName>
    <definedName name="LAMBRI_IPÊ">#REF!</definedName>
    <definedName name="LANÇAMENTO_CONCRETO" localSheetId="14">#REF!</definedName>
    <definedName name="LANÇAMENTO_CONCRETO" localSheetId="21">#REF!</definedName>
    <definedName name="LANÇAMENTO_CONCRETO" localSheetId="6">#REF!</definedName>
    <definedName name="LANÇAMENTO_CONCRETO" localSheetId="7">#REF!</definedName>
    <definedName name="LANÇAMENTO_CONCRETO" localSheetId="8">#REF!</definedName>
    <definedName name="LANÇAMENTO_CONCRETO" localSheetId="17">#REF!</definedName>
    <definedName name="LANÇAMENTO_CONCRETO" localSheetId="18">#REF!</definedName>
    <definedName name="LANÇAMENTO_CONCRETO" localSheetId="3">#REF!</definedName>
    <definedName name="LANÇAMENTO_CONCRETO" localSheetId="4">#REF!</definedName>
    <definedName name="LANÇAMENTO_CONCRETO" localSheetId="5">#REF!</definedName>
    <definedName name="LANÇAMENTO_CONCRETO">#REF!</definedName>
    <definedName name="Largura_da_Faixa_de_Tráfego___...........">#REF!</definedName>
    <definedName name="LBUEIRO">#REF!</definedName>
    <definedName name="LDD">"'file:///D:/Meus documentos/ANASTÁCIO/SERCEL/BR262990800.xls'#$SERVIÇOS.$#REF!$#REF!"</definedName>
    <definedName name="LDDA">#REF!</definedName>
    <definedName name="LDI">"$#REF!.$J$#REF!"</definedName>
    <definedName name="lias">#N/A</definedName>
    <definedName name="LIG">#REF!</definedName>
    <definedName name="LIGAÇÃO_FLEXIVEL" localSheetId="14">#REF!</definedName>
    <definedName name="LIGAÇÃO_FLEXIVEL" localSheetId="21">#REF!</definedName>
    <definedName name="LIGAÇÃO_FLEXIVEL" localSheetId="6">#REF!</definedName>
    <definedName name="LIGAÇÃO_FLEXIVEL" localSheetId="7">#REF!</definedName>
    <definedName name="LIGAÇÃO_FLEXIVEL" localSheetId="8">#REF!</definedName>
    <definedName name="LIGAÇÃO_FLEXIVEL" localSheetId="17">#REF!</definedName>
    <definedName name="LIGAÇÃO_FLEXIVEL" localSheetId="18">#REF!</definedName>
    <definedName name="LIGAÇÃO_FLEXIVEL" localSheetId="3">#REF!</definedName>
    <definedName name="LIGAÇÃO_FLEXIVEL" localSheetId="4">#REF!</definedName>
    <definedName name="LIGAÇÃO_FLEXIVEL" localSheetId="5">#REF!</definedName>
    <definedName name="LIGAÇÃO_FLEXIVEL">#REF!</definedName>
    <definedName name="LILASDRENA" localSheetId="14">#REF!</definedName>
    <definedName name="LILASDRENA" localSheetId="21">#REF!</definedName>
    <definedName name="LILASDRENA" localSheetId="6">#REF!</definedName>
    <definedName name="LILASDRENA" localSheetId="7">#REF!</definedName>
    <definedName name="LILASDRENA" localSheetId="8">#REF!</definedName>
    <definedName name="LILASDRENA" localSheetId="17">#REF!</definedName>
    <definedName name="LILASDRENA" localSheetId="18">#REF!</definedName>
    <definedName name="LILASDRENA" localSheetId="3">#REF!</definedName>
    <definedName name="LILASDRENA" localSheetId="4">#REF!</definedName>
    <definedName name="LILASDRENA" localSheetId="5">#REF!</definedName>
    <definedName name="LILASDRENA">#REF!</definedName>
    <definedName name="LIMPBUEIRO">#REF!</definedName>
    <definedName name="LIMPPONTE">#REF!</definedName>
    <definedName name="LIMPPONTE_20">"$#REF!.$I$27"</definedName>
    <definedName name="LIMPPONTE_21">"$#REF!.$I$27"</definedName>
    <definedName name="LIMPSARJMFMAN">#REF!</definedName>
    <definedName name="LIMPVALADREN">"$#REF!.$I$29"</definedName>
    <definedName name="LIN" localSheetId="14">[1]SERVIÇO!#REF!</definedName>
    <definedName name="LIN" localSheetId="21">[1]SERVIÇO!#REF!</definedName>
    <definedName name="LIN" localSheetId="6">[1]SERVIÇO!#REF!</definedName>
    <definedName name="LIN" localSheetId="7">[1]SERVIÇO!#REF!</definedName>
    <definedName name="LIN" localSheetId="8">[1]SERVIÇO!#REF!</definedName>
    <definedName name="LIN" localSheetId="19">[1]SERVIÇO!#REF!</definedName>
    <definedName name="LIN" localSheetId="17">[1]SERVIÇO!#REF!</definedName>
    <definedName name="LIN" localSheetId="18">[1]SERVIÇO!#REF!</definedName>
    <definedName name="LIN" localSheetId="3">[1]SERVIÇO!#REF!</definedName>
    <definedName name="LIN" localSheetId="4">[1]SERVIÇO!#REF!</definedName>
    <definedName name="LIN" localSheetId="5">[1]SERVIÇO!#REF!</definedName>
    <definedName name="LIN">[1]SERVIÇO!#REF!</definedName>
    <definedName name="LIQUIDO_PREPARADOR" localSheetId="14">#REF!</definedName>
    <definedName name="LIQUIDO_PREPARADOR" localSheetId="21">#REF!</definedName>
    <definedName name="LIQUIDO_PREPARADOR" localSheetId="6">#REF!</definedName>
    <definedName name="LIQUIDO_PREPARADOR" localSheetId="7">#REF!</definedName>
    <definedName name="LIQUIDO_PREPARADOR" localSheetId="8">#REF!</definedName>
    <definedName name="LIQUIDO_PREPARADOR" localSheetId="19">#REF!</definedName>
    <definedName name="LIQUIDO_PREPARADOR" localSheetId="17">#REF!</definedName>
    <definedName name="LIQUIDO_PREPARADOR" localSheetId="18">#REF!</definedName>
    <definedName name="LIQUIDO_PREPARADOR" localSheetId="3">#REF!</definedName>
    <definedName name="LIQUIDO_PREPARADOR" localSheetId="4">#REF!</definedName>
    <definedName name="LIQUIDO_PREPARADOR" localSheetId="5">#REF!</definedName>
    <definedName name="LIQUIDO_PREPARADOR">#REF!</definedName>
    <definedName name="LIQUIDO_SELADOR">[3]Insumos!$I$361</definedName>
    <definedName name="Lista">#REF!</definedName>
    <definedName name="ListaFim">#REF!</definedName>
    <definedName name="LISTSEL" localSheetId="14">[1]SERVIÇO!#REF!</definedName>
    <definedName name="LISTSEL" localSheetId="21">[1]SERVIÇO!#REF!</definedName>
    <definedName name="LISTSEL" localSheetId="6">[1]SERVIÇO!#REF!</definedName>
    <definedName name="LISTSEL" localSheetId="7">[1]SERVIÇO!#REF!</definedName>
    <definedName name="LISTSEL" localSheetId="8">[1]SERVIÇO!#REF!</definedName>
    <definedName name="LISTSEL" localSheetId="19">[1]SERVIÇO!#REF!</definedName>
    <definedName name="LISTSEL" localSheetId="17">[1]SERVIÇO!#REF!</definedName>
    <definedName name="LISTSEL" localSheetId="18">[1]SERVIÇO!#REF!</definedName>
    <definedName name="LISTSEL" localSheetId="3">[1]SERVIÇO!#REF!</definedName>
    <definedName name="LISTSEL" localSheetId="4">[1]SERVIÇO!#REF!</definedName>
    <definedName name="LISTSEL" localSheetId="5">[1]SERVIÇO!#REF!</definedName>
    <definedName name="LISTSEL">[1]SERVIÇO!#REF!</definedName>
    <definedName name="LIXA_FERRO" localSheetId="14">#REF!</definedName>
    <definedName name="LIXA_FERRO" localSheetId="21">#REF!</definedName>
    <definedName name="LIXA_FERRO" localSheetId="6">#REF!</definedName>
    <definedName name="LIXA_FERRO" localSheetId="7">#REF!</definedName>
    <definedName name="LIXA_FERRO" localSheetId="8">#REF!</definedName>
    <definedName name="LIXA_FERRO" localSheetId="19">#REF!</definedName>
    <definedName name="LIXA_FERRO" localSheetId="17">#REF!</definedName>
    <definedName name="LIXA_FERRO" localSheetId="18">#REF!</definedName>
    <definedName name="LIXA_FERRO" localSheetId="3">#REF!</definedName>
    <definedName name="LIXA_FERRO" localSheetId="4">#REF!</definedName>
    <definedName name="LIXA_FERRO" localSheetId="5">#REF!</definedName>
    <definedName name="LIXA_FERRO">#REF!</definedName>
    <definedName name="LIXA_MADEIRA">[3]Insumos!$I$374</definedName>
    <definedName name="lixo">#REF!</definedName>
    <definedName name="llllllll">#N/A</definedName>
    <definedName name="llllllll_1">#N/A</definedName>
    <definedName name="llllllll_2">#N/A</definedName>
    <definedName name="LOCAB" localSheetId="14">[1]SERVIÇO!#REF!</definedName>
    <definedName name="LOCAB" localSheetId="21">[1]SERVIÇO!#REF!</definedName>
    <definedName name="LOCAB" localSheetId="6">[1]SERVIÇO!#REF!</definedName>
    <definedName name="LOCAB" localSheetId="7">[1]SERVIÇO!#REF!</definedName>
    <definedName name="LOCAB" localSheetId="8">[1]SERVIÇO!#REF!</definedName>
    <definedName name="LOCAB" localSheetId="19">[1]SERVIÇO!#REF!</definedName>
    <definedName name="LOCAB" localSheetId="17">[1]SERVIÇO!#REF!</definedName>
    <definedName name="LOCAB" localSheetId="18">[1]SERVIÇO!#REF!</definedName>
    <definedName name="LOCAB" localSheetId="3">[1]SERVIÇO!#REF!</definedName>
    <definedName name="LOCAB" localSheetId="4">[1]SERVIÇO!#REF!</definedName>
    <definedName name="LOCAB" localSheetId="5">[1]SERVIÇO!#REF!</definedName>
    <definedName name="LOCAB">[1]SERVIÇO!#REF!</definedName>
    <definedName name="LOCAL" localSheetId="14">[1]SERVIÇO!#REF!</definedName>
    <definedName name="LOCAL" localSheetId="21">[1]SERVIÇO!#REF!</definedName>
    <definedName name="LOCAL" localSheetId="6">[1]SERVIÇO!#REF!</definedName>
    <definedName name="LOCAL" localSheetId="7">[1]SERVIÇO!#REF!</definedName>
    <definedName name="LOCAL" localSheetId="8">[1]SERVIÇO!#REF!</definedName>
    <definedName name="LOCAL" localSheetId="19">[1]SERVIÇO!#REF!</definedName>
    <definedName name="LOCAL" localSheetId="17">[1]SERVIÇO!#REF!</definedName>
    <definedName name="LOCAL" localSheetId="18">[1]SERVIÇO!#REF!</definedName>
    <definedName name="LOCAL" localSheetId="3">[1]SERVIÇO!#REF!</definedName>
    <definedName name="LOCAL" localSheetId="4">[1]SERVIÇO!#REF!</definedName>
    <definedName name="LOCAL" localSheetId="5">[1]SERVIÇO!#REF!</definedName>
    <definedName name="LOCAL">[1]SERVIÇO!#REF!</definedName>
    <definedName name="LOCAL_11">#REF!</definedName>
    <definedName name="LOCALUSINA">#REF!</definedName>
    <definedName name="LP">"$#REF!.$E$28"</definedName>
    <definedName name="LPLACA">#REF!</definedName>
    <definedName name="LPONTE">#REF!</definedName>
    <definedName name="LPW">"$#REF!.$E$30"</definedName>
    <definedName name="LPWA">"$#REF!.$E$29"</definedName>
    <definedName name="LS" localSheetId="14">#REF!</definedName>
    <definedName name="LS" localSheetId="21">#REF!</definedName>
    <definedName name="LS" localSheetId="6">#REF!</definedName>
    <definedName name="LS" localSheetId="7">#REF!</definedName>
    <definedName name="LS" localSheetId="8">#REF!</definedName>
    <definedName name="LS" localSheetId="19">#REF!</definedName>
    <definedName name="LS" localSheetId="17">#REF!</definedName>
    <definedName name="LS" localSheetId="18">#REF!</definedName>
    <definedName name="LS" localSheetId="3">#REF!</definedName>
    <definedName name="LS" localSheetId="4">#REF!</definedName>
    <definedName name="LS" localSheetId="5">#REF!</definedName>
    <definedName name="ls" localSheetId="2">#REF!</definedName>
    <definedName name="LS">#REF!</definedName>
    <definedName name="LSMF">#REF!</definedName>
    <definedName name="LSW">"$#REF!.$E$29"</definedName>
    <definedName name="LSWA">"$#REF!.$E$28"</definedName>
    <definedName name="lub" localSheetId="14">#REF!</definedName>
    <definedName name="lub" localSheetId="17">#REF!</definedName>
    <definedName name="lub" localSheetId="18">#REF!</definedName>
    <definedName name="lub" localSheetId="3">#REF!</definedName>
    <definedName name="lub" localSheetId="4">#REF!</definedName>
    <definedName name="lub" localSheetId="5">#REF!</definedName>
    <definedName name="lub">#REF!</definedName>
    <definedName name="luis" hidden="1">{"'Plan1 (2)'!$A$5:$F$63"}</definedName>
    <definedName name="LVALA">#REF!</definedName>
    <definedName name="LVC">"'file:///D:/Meus documentos/ANASTÁCIO/SERCEL/BR262990800.xls'#$SERVIÇOS.$#REF!$#REF!"</definedName>
    <definedName name="LVD">"'file:///D:/Meus documentos/ANASTÁCIO/SERCEL/BR262990800.xls'#$SERVIÇOS.$#REF!$#REF!"</definedName>
    <definedName name="m">#REF!</definedName>
    <definedName name="m_2.04">#REF!</definedName>
    <definedName name="M_2.05">#REF!</definedName>
    <definedName name="m_2.06">#REF!</definedName>
    <definedName name="M_2.07">#REF!</definedName>
    <definedName name="M_2.08">#REF!</definedName>
    <definedName name="M_2.09">#REF!</definedName>
    <definedName name="M_2.10">#REF!</definedName>
    <definedName name="M_2.11">#REF!</definedName>
    <definedName name="M_2.12">#REF!</definedName>
    <definedName name="M_2.13">#REF!</definedName>
    <definedName name="M_2.14">#REF!</definedName>
    <definedName name="ma">#REF!</definedName>
    <definedName name="Macro1_8">#REF!</definedName>
    <definedName name="macro2">#REF!</definedName>
    <definedName name="mai00">#REF!</definedName>
    <definedName name="MAN">#REF!</definedName>
    <definedName name="MANGUEIRA_30_M" localSheetId="14">#REF!</definedName>
    <definedName name="MANGUEIRA_30_M" localSheetId="21">#REF!</definedName>
    <definedName name="MANGUEIRA_30_M" localSheetId="6">#REF!</definedName>
    <definedName name="MANGUEIRA_30_M" localSheetId="7">#REF!</definedName>
    <definedName name="MANGUEIRA_30_M" localSheetId="8">#REF!</definedName>
    <definedName name="MANGUEIRA_30_M" localSheetId="19">#REF!</definedName>
    <definedName name="MANGUEIRA_30_M" localSheetId="17">#REF!</definedName>
    <definedName name="MANGUEIRA_30_M" localSheetId="18">#REF!</definedName>
    <definedName name="MANGUEIRA_30_M" localSheetId="3">#REF!</definedName>
    <definedName name="MANGUEIRA_30_M" localSheetId="4">#REF!</definedName>
    <definedName name="MANGUEIRA_30_M" localSheetId="5">#REF!</definedName>
    <definedName name="MANGUEIRA_30_M">#REF!</definedName>
    <definedName name="maodeobra">#REF!</definedName>
    <definedName name="maodeobra20">#REF!</definedName>
    <definedName name="MAQSERV">#REF!</definedName>
    <definedName name="MAQSERV048">#REF!</definedName>
    <definedName name="MAR00">#REF!</definedName>
    <definedName name="MARCAX" localSheetId="14">[1]SERVIÇO!#REF!</definedName>
    <definedName name="MARCAX" localSheetId="21">[1]SERVIÇO!#REF!</definedName>
    <definedName name="MARCAX" localSheetId="6">[1]SERVIÇO!#REF!</definedName>
    <definedName name="MARCAX" localSheetId="7">[1]SERVIÇO!#REF!</definedName>
    <definedName name="MARCAX" localSheetId="8">[1]SERVIÇO!#REF!</definedName>
    <definedName name="MARCAX" localSheetId="19">[1]SERVIÇO!#REF!</definedName>
    <definedName name="MARCAX" localSheetId="17">[1]SERVIÇO!#REF!</definedName>
    <definedName name="MARCAX" localSheetId="18">[1]SERVIÇO!#REF!</definedName>
    <definedName name="MARCAX" localSheetId="3">[1]SERVIÇO!#REF!</definedName>
    <definedName name="MARCAX" localSheetId="4">[1]SERVIÇO!#REF!</definedName>
    <definedName name="MARCAX" localSheetId="5">[1]SERVIÇO!#REF!</definedName>
    <definedName name="MARCAX">[1]SERVIÇO!#REF!</definedName>
    <definedName name="MARCENEIRO" localSheetId="14">#REF!</definedName>
    <definedName name="MARCENEIRO" localSheetId="21">#REF!</definedName>
    <definedName name="MARCENEIRO" localSheetId="6">#REF!</definedName>
    <definedName name="MARCENEIRO" localSheetId="7">#REF!</definedName>
    <definedName name="MARCENEIRO" localSheetId="8">#REF!</definedName>
    <definedName name="MARCENEIRO" localSheetId="19">#REF!</definedName>
    <definedName name="MARCENEIRO" localSheetId="17">#REF!</definedName>
    <definedName name="MARCENEIRO" localSheetId="18">#REF!</definedName>
    <definedName name="MARCENEIRO" localSheetId="3">#REF!</definedName>
    <definedName name="MARCENEIRO" localSheetId="4">#REF!</definedName>
    <definedName name="MARCENEIRO" localSheetId="5">#REF!</definedName>
    <definedName name="MARCENEIRO">#REF!</definedName>
    <definedName name="MARCIO">#REF!</definedName>
    <definedName name="marco">#REF!</definedName>
    <definedName name="marcos">#REF!</definedName>
    <definedName name="marcus">#REF!</definedName>
    <definedName name="MARMORE_BRANCO" localSheetId="14">#REF!</definedName>
    <definedName name="MARMORE_BRANCO" localSheetId="21">#REF!</definedName>
    <definedName name="MARMORE_BRANCO" localSheetId="6">#REF!</definedName>
    <definedName name="MARMORE_BRANCO" localSheetId="7">#REF!</definedName>
    <definedName name="MARMORE_BRANCO" localSheetId="8">#REF!</definedName>
    <definedName name="MARMORE_BRANCO" localSheetId="19">#REF!</definedName>
    <definedName name="MARMORE_BRANCO" localSheetId="17">#REF!</definedName>
    <definedName name="MARMORE_BRANCO" localSheetId="18">#REF!</definedName>
    <definedName name="MARMORE_BRANCO" localSheetId="3">#REF!</definedName>
    <definedName name="MARMORE_BRANCO" localSheetId="4">#REF!</definedName>
    <definedName name="MARMORE_BRANCO" localSheetId="5">#REF!</definedName>
    <definedName name="MARMORE_BRANCO">#REF!</definedName>
    <definedName name="Mary" localSheetId="21">{"total","SUM(total)","YNNNN",FALSE}</definedName>
    <definedName name="Mary" localSheetId="19">{"total","SUM(total)","YNNNN",FALSE}</definedName>
    <definedName name="Mary">{"total","SUM(total)","YNNNN",FALSE}</definedName>
    <definedName name="MASSA_OLEO" localSheetId="14">#REF!</definedName>
    <definedName name="MASSA_OLEO" localSheetId="21">#REF!</definedName>
    <definedName name="MASSA_OLEO" localSheetId="6">#REF!</definedName>
    <definedName name="MASSA_OLEO" localSheetId="7">#REF!</definedName>
    <definedName name="MASSA_OLEO" localSheetId="8">#REF!</definedName>
    <definedName name="MASSA_OLEO" localSheetId="19">#REF!</definedName>
    <definedName name="MASSA_OLEO" localSheetId="17">#REF!</definedName>
    <definedName name="MASSA_OLEO" localSheetId="18">#REF!</definedName>
    <definedName name="MASSA_OLEO" localSheetId="3">#REF!</definedName>
    <definedName name="MASSA_OLEO" localSheetId="4">#REF!</definedName>
    <definedName name="MASSA_OLEO" localSheetId="5">#REF!</definedName>
    <definedName name="MASSA_OLEO">#REF!</definedName>
    <definedName name="MASSA_PVA">[3]Insumos!$I$363</definedName>
    <definedName name="massacara">#REF!</definedName>
    <definedName name="MATBET">"$#REF!.$A$1:$N$16"</definedName>
    <definedName name="Material_britado">#REF!</definedName>
    <definedName name="Material_britado_4">"$#REF!.$#REF!$#REF!"</definedName>
    <definedName name="Material_britado_5">#REF!</definedName>
    <definedName name="MATERIALBETUMINOSO1">#REF!</definedName>
    <definedName name="mattubcu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x" hidden="1">COUNTIF(#REF!,"&lt;&gt;0")+3</definedName>
    <definedName name="MB">#REF!</definedName>
    <definedName name="mbc">#REF!</definedName>
    <definedName name="MBR">"$#REF!.$I$34"</definedName>
    <definedName name="MBUF">"$#REF!.$D$12"</definedName>
    <definedName name="MBUF_11">#REF!</definedName>
    <definedName name="MBUF_7">#REF!</definedName>
    <definedName name="MBUFCORMANRESTF">#REF!</definedName>
    <definedName name="MBUFMAN">#REF!</definedName>
    <definedName name="MBUFREMPROFMAN">"$#REF!.$K$39"</definedName>
    <definedName name="MBUFREMRESTF">#REF!</definedName>
    <definedName name="MBUFREST">#REF!</definedName>
    <definedName name="MBUFTBREST">#REF!</definedName>
    <definedName name="MBUFW">"$#REF!.$D$14"</definedName>
    <definedName name="MBUFWA">"$#REF!.$D$13"</definedName>
    <definedName name="MBUQ_11">#REF!</definedName>
    <definedName name="MBUQ_7">#REF!</definedName>
    <definedName name="MBUQCOR">#REF!</definedName>
    <definedName name="MBUQCOR1">#REF!</definedName>
    <definedName name="MBUQCORMANMANQ">#REF!</definedName>
    <definedName name="MBUQCORMANMANQ_8">#REF!</definedName>
    <definedName name="MBUQCORMANRESTQ">#REF!</definedName>
    <definedName name="MBUQCORREST">#REF!</definedName>
    <definedName name="MBUQMAN">#REF!</definedName>
    <definedName name="MBUQREC">#REF!</definedName>
    <definedName name="MBUQREC_7">#REF!</definedName>
    <definedName name="MBUQREC_9">#REF!</definedName>
    <definedName name="MBUQRECMAN">#REF!</definedName>
    <definedName name="MBUQRECREST">#REF!</definedName>
    <definedName name="MBUQREM">#REF!</definedName>
    <definedName name="MBUQREMMAN">#REF!</definedName>
    <definedName name="MBUQREMREST">#REF!</definedName>
    <definedName name="MBUQREST">#REF!</definedName>
    <definedName name="MBUQTB">#REF!</definedName>
    <definedName name="MBUQTBMAN">#REF!</definedName>
    <definedName name="MBUQTBREST">#REF!</definedName>
    <definedName name="MBUQW">"$#REF!.$E$14"</definedName>
    <definedName name="MBUQWA">"$#REF!.$E$13"</definedName>
    <definedName name="MBV">#REF!</definedName>
    <definedName name="MBV_1">#REF!</definedName>
    <definedName name="MBV_2">#REF!</definedName>
    <definedName name="MBV_3">#REF!</definedName>
    <definedName name="Medição" localSheetId="14">#REF!</definedName>
    <definedName name="Medição" localSheetId="21">#REF!</definedName>
    <definedName name="Medição" localSheetId="6">#REF!</definedName>
    <definedName name="Medição" localSheetId="7">#REF!</definedName>
    <definedName name="Medição" localSheetId="8">#REF!</definedName>
    <definedName name="Medição" localSheetId="19">#REF!</definedName>
    <definedName name="Medição" localSheetId="17">#REF!</definedName>
    <definedName name="Medição" localSheetId="18">#REF!</definedName>
    <definedName name="Medição" localSheetId="3">#REF!</definedName>
    <definedName name="Medição" localSheetId="4">#REF!</definedName>
    <definedName name="Medição" localSheetId="5">#REF!</definedName>
    <definedName name="Medição">#REF!</definedName>
    <definedName name="MEDIO">#REF!</definedName>
    <definedName name="meio" localSheetId="14">#REF!</definedName>
    <definedName name="meio" localSheetId="17">#REF!</definedName>
    <definedName name="meio" localSheetId="18">#REF!</definedName>
    <definedName name="meio" localSheetId="3">#REF!</definedName>
    <definedName name="meio" localSheetId="4">#REF!</definedName>
    <definedName name="meio" localSheetId="5">#REF!</definedName>
    <definedName name="meio">#REF!</definedName>
    <definedName name="MEIO_FIO">#REF!</definedName>
    <definedName name="meiofio">#REF!</definedName>
    <definedName name="Mem.01" hidden="1">{"'Plan1 (2)'!$A$5:$F$63"}</definedName>
    <definedName name="mem.km736">#REF!</definedName>
    <definedName name="MENUBOM" localSheetId="14">[1]SERVIÇO!#REF!</definedName>
    <definedName name="MENUBOM" localSheetId="21">[1]SERVIÇO!#REF!</definedName>
    <definedName name="MENUBOM" localSheetId="6">[1]SERVIÇO!#REF!</definedName>
    <definedName name="MENUBOM" localSheetId="7">[1]SERVIÇO!#REF!</definedName>
    <definedName name="MENUBOM" localSheetId="8">[1]SERVIÇO!#REF!</definedName>
    <definedName name="MENUBOM" localSheetId="19">[1]SERVIÇO!#REF!</definedName>
    <definedName name="MENUBOM" localSheetId="17">[1]SERVIÇO!#REF!</definedName>
    <definedName name="MENUBOM" localSheetId="18">[1]SERVIÇO!#REF!</definedName>
    <definedName name="MENUBOM" localSheetId="3">[1]SERVIÇO!#REF!</definedName>
    <definedName name="MENUBOM" localSheetId="4">[1]SERVIÇO!#REF!</definedName>
    <definedName name="MENUBOM" localSheetId="5">[1]SERVIÇO!#REF!</definedName>
    <definedName name="MENUBOM">[1]SERVIÇO!#REF!</definedName>
    <definedName name="MENUEQP" localSheetId="14">[1]SERVIÇO!#REF!</definedName>
    <definedName name="MENUEQP" localSheetId="21">[1]SERVIÇO!#REF!</definedName>
    <definedName name="MENUEQP" localSheetId="6">[1]SERVIÇO!#REF!</definedName>
    <definedName name="MENUEQP" localSheetId="7">[1]SERVIÇO!#REF!</definedName>
    <definedName name="MENUEQP" localSheetId="8">[1]SERVIÇO!#REF!</definedName>
    <definedName name="MENUEQP" localSheetId="17">[1]SERVIÇO!#REF!</definedName>
    <definedName name="MENUEQP" localSheetId="18">[1]SERVIÇO!#REF!</definedName>
    <definedName name="MENUEQP" localSheetId="3">[1]SERVIÇO!#REF!</definedName>
    <definedName name="MENUEQP" localSheetId="4">[1]SERVIÇO!#REF!</definedName>
    <definedName name="MENUEQP" localSheetId="5">[1]SERVIÇO!#REF!</definedName>
    <definedName name="MENUEQP">[1]SERVIÇO!#REF!</definedName>
    <definedName name="MENUFIM" localSheetId="14">[1]SERVIÇO!#REF!</definedName>
    <definedName name="MENUFIM" localSheetId="21">[1]SERVIÇO!#REF!</definedName>
    <definedName name="MENUFIM" localSheetId="6">[1]SERVIÇO!#REF!</definedName>
    <definedName name="MENUFIM" localSheetId="7">[1]SERVIÇO!#REF!</definedName>
    <definedName name="MENUFIM" localSheetId="8">[1]SERVIÇO!#REF!</definedName>
    <definedName name="MENUFIM" localSheetId="17">[1]SERVIÇO!#REF!</definedName>
    <definedName name="MENUFIM" localSheetId="18">[1]SERVIÇO!#REF!</definedName>
    <definedName name="MENUFIM" localSheetId="3">[1]SERVIÇO!#REF!</definedName>
    <definedName name="MENUFIM" localSheetId="4">[1]SERVIÇO!#REF!</definedName>
    <definedName name="MENUFIM" localSheetId="5">[1]SERVIÇO!#REF!</definedName>
    <definedName name="MENUFIM">[1]SERVIÇO!#REF!</definedName>
    <definedName name="MENUMED" localSheetId="14">[1]SERVIÇO!#REF!</definedName>
    <definedName name="MENUMED" localSheetId="21">[1]SERVIÇO!#REF!</definedName>
    <definedName name="MENUMED" localSheetId="6">[1]SERVIÇO!#REF!</definedName>
    <definedName name="MENUMED" localSheetId="7">[1]SERVIÇO!#REF!</definedName>
    <definedName name="MENUMED" localSheetId="8">[1]SERVIÇO!#REF!</definedName>
    <definedName name="MENUMED" localSheetId="17">[1]SERVIÇO!#REF!</definedName>
    <definedName name="MENUMED" localSheetId="18">[1]SERVIÇO!#REF!</definedName>
    <definedName name="MENUMED" localSheetId="3">[1]SERVIÇO!#REF!</definedName>
    <definedName name="MENUMED" localSheetId="4">[1]SERVIÇO!#REF!</definedName>
    <definedName name="MENUMED" localSheetId="5">[1]SERVIÇO!#REF!</definedName>
    <definedName name="MENUMED">[1]SERVIÇO!#REF!</definedName>
    <definedName name="MENUOBRA" localSheetId="14">[1]SERVIÇO!#REF!</definedName>
    <definedName name="MENUOBRA" localSheetId="21">[1]SERVIÇO!#REF!</definedName>
    <definedName name="MENUOBRA" localSheetId="6">[1]SERVIÇO!#REF!</definedName>
    <definedName name="MENUOBRA" localSheetId="7">[1]SERVIÇO!#REF!</definedName>
    <definedName name="MENUOBRA" localSheetId="8">[1]SERVIÇO!#REF!</definedName>
    <definedName name="MENUOBRA" localSheetId="17">[1]SERVIÇO!#REF!</definedName>
    <definedName name="MENUOBRA" localSheetId="18">[1]SERVIÇO!#REF!</definedName>
    <definedName name="MENUOBRA" localSheetId="3">[1]SERVIÇO!#REF!</definedName>
    <definedName name="MENUOBRA" localSheetId="4">[1]SERVIÇO!#REF!</definedName>
    <definedName name="MENUOBRA" localSheetId="5">[1]SERVIÇO!#REF!</definedName>
    <definedName name="MENUOBRA">[1]SERVIÇO!#REF!</definedName>
    <definedName name="MENUOUT" localSheetId="14">[1]SERVIÇO!#REF!</definedName>
    <definedName name="MENUOUT" localSheetId="21">[1]SERVIÇO!#REF!</definedName>
    <definedName name="MENUOUT" localSheetId="6">[1]SERVIÇO!#REF!</definedName>
    <definedName name="MENUOUT" localSheetId="7">[1]SERVIÇO!#REF!</definedName>
    <definedName name="MENUOUT" localSheetId="8">[1]SERVIÇO!#REF!</definedName>
    <definedName name="MENUOUT" localSheetId="17">[1]SERVIÇO!#REF!</definedName>
    <definedName name="MENUOUT" localSheetId="18">[1]SERVIÇO!#REF!</definedName>
    <definedName name="MENUOUT" localSheetId="3">[1]SERVIÇO!#REF!</definedName>
    <definedName name="MENUOUT" localSheetId="4">[1]SERVIÇO!#REF!</definedName>
    <definedName name="MENUOUT" localSheetId="5">[1]SERVIÇO!#REF!</definedName>
    <definedName name="MENUOUT">[1]SERVIÇO!#REF!</definedName>
    <definedName name="MENUOUTRO" localSheetId="14">[1]SERVIÇO!#REF!</definedName>
    <definedName name="MENUOUTRO" localSheetId="21">[1]SERVIÇO!#REF!</definedName>
    <definedName name="MENUOUTRO" localSheetId="6">[1]SERVIÇO!#REF!</definedName>
    <definedName name="MENUOUTRO" localSheetId="7">[1]SERVIÇO!#REF!</definedName>
    <definedName name="MENUOUTRO" localSheetId="8">[1]SERVIÇO!#REF!</definedName>
    <definedName name="MENUOUTRO" localSheetId="17">[1]SERVIÇO!#REF!</definedName>
    <definedName name="MENUOUTRO" localSheetId="18">[1]SERVIÇO!#REF!</definedName>
    <definedName name="MENUOUTRO" localSheetId="3">[1]SERVIÇO!#REF!</definedName>
    <definedName name="MENUOUTRO" localSheetId="4">[1]SERVIÇO!#REF!</definedName>
    <definedName name="MENUOUTRO" localSheetId="5">[1]SERVIÇO!#REF!</definedName>
    <definedName name="MENUOUTRO">[1]SERVIÇO!#REF!</definedName>
    <definedName name="menures" localSheetId="14">[1]SERVIÇO!#REF!</definedName>
    <definedName name="menures" localSheetId="21">[1]SERVIÇO!#REF!</definedName>
    <definedName name="menures" localSheetId="6">[1]SERVIÇO!#REF!</definedName>
    <definedName name="menures" localSheetId="7">[1]SERVIÇO!#REF!</definedName>
    <definedName name="menures" localSheetId="8">[1]SERVIÇO!#REF!</definedName>
    <definedName name="menures" localSheetId="17">[1]SERVIÇO!#REF!</definedName>
    <definedName name="menures" localSheetId="18">[1]SERVIÇO!#REF!</definedName>
    <definedName name="menures" localSheetId="3">[1]SERVIÇO!#REF!</definedName>
    <definedName name="menures" localSheetId="4">[1]SERVIÇO!#REF!</definedName>
    <definedName name="menures" localSheetId="5">[1]SERVIÇO!#REF!</definedName>
    <definedName name="menures">[1]SERVIÇO!#REF!</definedName>
    <definedName name="MES">"$#REF!.$C$4"</definedName>
    <definedName name="MÊS">"$#REF!.$I$4"</definedName>
    <definedName name="MesCalc">#REF!</definedName>
    <definedName name="MesNegociado">#REF!</definedName>
    <definedName name="Meu">#REF!</definedName>
    <definedName name="MINPGPELE">#REF!</definedName>
    <definedName name="MINPGPMEC">#REF!</definedName>
    <definedName name="Mirin" localSheetId="21">{"total","SUM(total)","YNNNN",FALSE}</definedName>
    <definedName name="Mirin" localSheetId="19">{"total","SUM(total)","YNNNN",FALSE}</definedName>
    <definedName name="Mirin">{"total","SUM(total)","YNNNN",FALSE}</definedName>
    <definedName name="MIX">#REF!</definedName>
    <definedName name="MO" hidden="1">#REF!</definedName>
    <definedName name="mo.ag.com">#REF!</definedName>
    <definedName name="mo.ag.local">#REF!</definedName>
    <definedName name="mo_base">#REF!</definedName>
    <definedName name="mo_base_4">"$#REF!.$U$35"</definedName>
    <definedName name="mo_base_5">#REF!</definedName>
    <definedName name="Mob">#REF!</definedName>
    <definedName name="mobase">#REF!</definedName>
    <definedName name="MOD" localSheetId="21">{"total","SUM(total)","YNNNN",FALSE}</definedName>
    <definedName name="MOD" localSheetId="19">{"total","SUM(total)","YNNNN",FALSE}</definedName>
    <definedName name="MOD">{"total","SUM(total)","YNNNN",FALSE}</definedName>
    <definedName name="mod1.ext">#N/A</definedName>
    <definedName name="mod1.ext_1">#N/A</definedName>
    <definedName name="mod1.ext_2">#N/A</definedName>
    <definedName name="Modelo" hidden="1">#REF!</definedName>
    <definedName name="MODIFICAÇÃO" localSheetId="21">{"total","SUM(total)","YNNNN",FALSE}</definedName>
    <definedName name="MODIFICAÇÃO" localSheetId="19">{"total","SUM(total)","YNNNN",FALSE}</definedName>
    <definedName name="MODIFICAÇÃO">{"total","SUM(total)","YNNNN",FALSE}</definedName>
    <definedName name="MODULO1.CURTO">[0]!MODULO1.CURTO</definedName>
    <definedName name="módulo1.Extenso" localSheetId="14">#N/A</definedName>
    <definedName name="módulo1.Extenso" localSheetId="21">#N/A</definedName>
    <definedName name="módulo1.Extenso" localSheetId="19">#N/A</definedName>
    <definedName name="módulo1.Extenso" localSheetId="3">#N/A</definedName>
    <definedName name="módulo1.Extenso" localSheetId="4">#N/A</definedName>
    <definedName name="módulo1.Extenso" localSheetId="5">#N/A</definedName>
    <definedName name="módulo1.Extenso">Ensaios!módulo1.Extenso</definedName>
    <definedName name="módulo1.Extenso_1">#N/A</definedName>
    <definedName name="módulo1.Extenso_2">#N/A</definedName>
    <definedName name="MOMFRESAG">"$#REF!.$J$46"</definedName>
    <definedName name="mosubl">#REF!</definedName>
    <definedName name="MP" hidden="1">#REF!</definedName>
    <definedName name="MUNICIPIO" localSheetId="14">[1]SERVIÇO!#REF!</definedName>
    <definedName name="MUNICIPIO" localSheetId="21">[1]SERVIÇO!#REF!</definedName>
    <definedName name="MUNICIPIO" localSheetId="6">[1]SERVIÇO!#REF!</definedName>
    <definedName name="MUNICIPIO" localSheetId="7">[1]SERVIÇO!#REF!</definedName>
    <definedName name="MUNICIPIO" localSheetId="8">[1]SERVIÇO!#REF!</definedName>
    <definedName name="MUNICIPIO" localSheetId="19">[1]SERVIÇO!#REF!</definedName>
    <definedName name="MUNICIPIO" localSheetId="17">[1]SERVIÇO!#REF!</definedName>
    <definedName name="MUNICIPIO" localSheetId="18">[1]SERVIÇO!#REF!</definedName>
    <definedName name="MUNICIPIO" localSheetId="3">[1]SERVIÇO!#REF!</definedName>
    <definedName name="MUNICIPIO" localSheetId="4">[1]SERVIÇO!#REF!</definedName>
    <definedName name="MUNICIPIO" localSheetId="5">[1]SERVIÇO!#REF!</definedName>
    <definedName name="MUNICIPIO">[1]SERVIÇO!#REF!</definedName>
    <definedName name="MURBOMB" localSheetId="14">[1]SERVIÇO!#REF!</definedName>
    <definedName name="MURBOMB" localSheetId="21">[1]SERVIÇO!#REF!</definedName>
    <definedName name="MURBOMB" localSheetId="6">[1]SERVIÇO!#REF!</definedName>
    <definedName name="MURBOMB" localSheetId="7">[1]SERVIÇO!#REF!</definedName>
    <definedName name="MURBOMB" localSheetId="8">[1]SERVIÇO!#REF!</definedName>
    <definedName name="MURBOMB" localSheetId="19">[1]SERVIÇO!#REF!</definedName>
    <definedName name="MURBOMB" localSheetId="17">[1]SERVIÇO!#REF!</definedName>
    <definedName name="MURBOMB" localSheetId="18">[1]SERVIÇO!#REF!</definedName>
    <definedName name="MURBOMB" localSheetId="3">[1]SERVIÇO!#REF!</definedName>
    <definedName name="MURBOMB" localSheetId="4">[1]SERVIÇO!#REF!</definedName>
    <definedName name="MURBOMB" localSheetId="5">[1]SERVIÇO!#REF!</definedName>
    <definedName name="MURBOMB">[1]SERVIÇO!#REF!</definedName>
    <definedName name="NColunas">#REF!</definedName>
    <definedName name="NDATA" localSheetId="14">[1]SERVIÇO!#REF!</definedName>
    <definedName name="NDATA" localSheetId="21">[1]SERVIÇO!#REF!</definedName>
    <definedName name="NDATA" localSheetId="6">[1]SERVIÇO!#REF!</definedName>
    <definedName name="NDATA" localSheetId="7">[1]SERVIÇO!#REF!</definedName>
    <definedName name="NDATA" localSheetId="8">[1]SERVIÇO!#REF!</definedName>
    <definedName name="NDATA" localSheetId="17">[1]SERVIÇO!#REF!</definedName>
    <definedName name="NDATA" localSheetId="18">[1]SERVIÇO!#REF!</definedName>
    <definedName name="NDATA" localSheetId="3">[1]SERVIÇO!#REF!</definedName>
    <definedName name="NDATA" localSheetId="4">[1]SERVIÇO!#REF!</definedName>
    <definedName name="NDATA" localSheetId="5">[1]SERVIÇO!#REF!</definedName>
    <definedName name="NDATA">[1]SERVIÇO!#REF!</definedName>
    <definedName name="Net">#REF!</definedName>
    <definedName name="NLEq" hidden="1">4</definedName>
    <definedName name="NLinhasPagina">#REF!</definedName>
    <definedName name="NLinhasRodape">#REF!</definedName>
    <definedName name="NLMo" hidden="1">6</definedName>
    <definedName name="NLMp" hidden="1">5</definedName>
    <definedName name="NLTr" hidden="1">3</definedName>
    <definedName name="nm">Plan1</definedName>
    <definedName name="NOME_OBRA">#REF!</definedName>
    <definedName name="NTEI" localSheetId="14">'[2]PRO-08'!#REF!</definedName>
    <definedName name="NTEI" localSheetId="21">'[2]PRO-08'!#REF!</definedName>
    <definedName name="NTEI" localSheetId="6">'[2]PRO-08'!#REF!</definedName>
    <definedName name="NTEI" localSheetId="7">'[2]PRO-08'!#REF!</definedName>
    <definedName name="NTEI" localSheetId="8">'[2]PRO-08'!#REF!</definedName>
    <definedName name="NTEI" localSheetId="17">'[2]PRO-08'!#REF!</definedName>
    <definedName name="NTEI" localSheetId="18">'[2]PRO-08'!#REF!</definedName>
    <definedName name="NTEI" localSheetId="3">'[2]PRO-08'!#REF!</definedName>
    <definedName name="NTEI" localSheetId="4">'[2]PRO-08'!#REF!</definedName>
    <definedName name="NTEI" localSheetId="5">'[2]PRO-08'!#REF!</definedName>
    <definedName name="NTEI">'[2]PRO-08'!#REF!</definedName>
    <definedName name="NUCOPIAS" localSheetId="14">[1]SERVIÇO!#REF!</definedName>
    <definedName name="NUCOPIAS" localSheetId="21">[1]SERVIÇO!#REF!</definedName>
    <definedName name="NUCOPIAS" localSheetId="6">[1]SERVIÇO!#REF!</definedName>
    <definedName name="NUCOPIAS" localSheetId="7">[1]SERVIÇO!#REF!</definedName>
    <definedName name="NUCOPIAS" localSheetId="8">[1]SERVIÇO!#REF!</definedName>
    <definedName name="NUCOPIAS" localSheetId="17">[1]SERVIÇO!#REF!</definedName>
    <definedName name="NUCOPIAS" localSheetId="18">[1]SERVIÇO!#REF!</definedName>
    <definedName name="NUCOPIAS" localSheetId="3">[1]SERVIÇO!#REF!</definedName>
    <definedName name="NUCOPIAS" localSheetId="4">[1]SERVIÇO!#REF!</definedName>
    <definedName name="NUCOPIAS" localSheetId="5">[1]SERVIÇO!#REF!</definedName>
    <definedName name="NUCOPIAS">[1]SERVIÇO!#REF!</definedName>
    <definedName name="num_linhas">#REF!</definedName>
    <definedName name="NUMED">"$#REF!.$C$3"</definedName>
    <definedName name="NUMEROMEDIÇÃO">#REF!</definedName>
    <definedName name="NvsASD">"V2001-12-31"</definedName>
    <definedName name="NvsAutoDrillOk">"VN"</definedName>
    <definedName name="NvsElapsedTime">0.00128807870351011</definedName>
    <definedName name="NvsEndTime">36969.4292877315</definedName>
    <definedName name="NvsInstSpec">"%,FBU_FILIAL,TENTIDADES,NTMA"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BUSINESS_UNIT">"BUS_UNIT_TBL_GL"</definedName>
    <definedName name="O.A.E.">#REF!</definedName>
    <definedName name="O.COMPLEM.">#REF!</definedName>
    <definedName name="oac">#REF!</definedName>
    <definedName name="oac.b">#REF!</definedName>
    <definedName name="oac.c">#REF!</definedName>
    <definedName name="oac.ve">#REF!</definedName>
    <definedName name="oac.ve.remoc">#REF!</definedName>
    <definedName name="oac.vr">#REF!</definedName>
    <definedName name="oac.vr.remoc">#REF!</definedName>
    <definedName name="oac_4">"$#REF!.$H$69"</definedName>
    <definedName name="oac_5">#REF!</definedName>
    <definedName name="Oacorre2">#REF!</definedName>
    <definedName name="OAE">#REF!</definedName>
    <definedName name="oae.vc">#REF!</definedName>
    <definedName name="oae_4">"$#REF!.$H$149"</definedName>
    <definedName name="oae_5">#REF!</definedName>
    <definedName name="OAE_Conc_18MPa">#REF!</definedName>
    <definedName name="OAE_Conc_18MPa_ARCompr">#REF!</definedName>
    <definedName name="OAE_Esc_Crav_PTub_CA_Mat_1aCat">#REF!</definedName>
    <definedName name="OAE_Esc_Crav_Tub_1aCat_AC">#REF!</definedName>
    <definedName name="OAE_Esc_Crav_Tub_2aCat_AC">#REF!</definedName>
    <definedName name="OAE_Esc_Crav_Tub_3aCat_AC">#REF!</definedName>
    <definedName name="OAE_EscCravpTub_CA_Mat2aCat">#REF!</definedName>
    <definedName name="OAE_Escv_manual_em_mat_1aCat">#REF!</definedName>
    <definedName name="OAE_Exec_Tub_Lam_Dagua">#REF!</definedName>
    <definedName name="OAE_Forma_Met_Tubl">#REF!</definedName>
    <definedName name="OAE_Forn_C_D_Mont_Aço_CA50A">#REF!</definedName>
    <definedName name="OAE_MAR94">#REF!</definedName>
    <definedName name="Oaesp2">#REF!</definedName>
    <definedName name="OBRA" localSheetId="14">[1]SERVIÇO!#REF!</definedName>
    <definedName name="OBRA" localSheetId="21">[1]SERVIÇO!#REF!</definedName>
    <definedName name="OBRA" localSheetId="6">[1]SERVIÇO!#REF!</definedName>
    <definedName name="OBRA" localSheetId="7">[1]SERVIÇO!#REF!</definedName>
    <definedName name="OBRA" localSheetId="8">[1]SERVIÇO!#REF!</definedName>
    <definedName name="OBRA" localSheetId="17">[1]SERVIÇO!#REF!</definedName>
    <definedName name="OBRA" localSheetId="18">[1]SERVIÇO!#REF!</definedName>
    <definedName name="OBRA" localSheetId="3">[1]SERVIÇO!#REF!</definedName>
    <definedName name="OBRA" localSheetId="4">[1]SERVIÇO!#REF!</definedName>
    <definedName name="OBRA" localSheetId="5">[1]SERVIÇO!#REF!</definedName>
    <definedName name="OBRA">[1]SERVIÇO!#REF!</definedName>
    <definedName name="OBRADUPL" localSheetId="14">[1]SERVIÇO!#REF!</definedName>
    <definedName name="OBRADUPL" localSheetId="21">[1]SERVIÇO!#REF!</definedName>
    <definedName name="OBRADUPL" localSheetId="6">[1]SERVIÇO!#REF!</definedName>
    <definedName name="OBRADUPL" localSheetId="7">[1]SERVIÇO!#REF!</definedName>
    <definedName name="OBRADUPL" localSheetId="8">[1]SERVIÇO!#REF!</definedName>
    <definedName name="OBRADUPL" localSheetId="17">[1]SERVIÇO!#REF!</definedName>
    <definedName name="OBRADUPL" localSheetId="18">[1]SERVIÇO!#REF!</definedName>
    <definedName name="OBRADUPL" localSheetId="3">[1]SERVIÇO!#REF!</definedName>
    <definedName name="OBRADUPL" localSheetId="4">[1]SERVIÇO!#REF!</definedName>
    <definedName name="OBRADUPL" localSheetId="5">[1]SERVIÇO!#REF!</definedName>
    <definedName name="OBRADUPL">[1]SERVIÇO!#REF!</definedName>
    <definedName name="OBRALOC" localSheetId="14">[1]SERVIÇO!#REF!</definedName>
    <definedName name="OBRALOC" localSheetId="21">[1]SERVIÇO!#REF!</definedName>
    <definedName name="OBRALOC" localSheetId="6">[1]SERVIÇO!#REF!</definedName>
    <definedName name="OBRALOC" localSheetId="7">[1]SERVIÇO!#REF!</definedName>
    <definedName name="OBRALOC" localSheetId="8">[1]SERVIÇO!#REF!</definedName>
    <definedName name="OBRALOC" localSheetId="17">[1]SERVIÇO!#REF!</definedName>
    <definedName name="OBRALOC" localSheetId="18">[1]SERVIÇO!#REF!</definedName>
    <definedName name="OBRALOC" localSheetId="3">[1]SERVIÇO!#REF!</definedName>
    <definedName name="OBRALOC" localSheetId="4">[1]SERVIÇO!#REF!</definedName>
    <definedName name="OBRALOC" localSheetId="5">[1]SERVIÇO!#REF!</definedName>
    <definedName name="OBRALOC">[1]SERVIÇO!#REF!</definedName>
    <definedName name="ObrasComplementares">#REF!</definedName>
    <definedName name="OBRASEL" localSheetId="14">[1]SERVIÇO!#REF!</definedName>
    <definedName name="OBRASEL" localSheetId="21">[1]SERVIÇO!#REF!</definedName>
    <definedName name="OBRASEL" localSheetId="6">[1]SERVIÇO!#REF!</definedName>
    <definedName name="OBRASEL" localSheetId="7">[1]SERVIÇO!#REF!</definedName>
    <definedName name="OBRASEL" localSheetId="8">[1]SERVIÇO!#REF!</definedName>
    <definedName name="OBRASEL" localSheetId="17">[1]SERVIÇO!#REF!</definedName>
    <definedName name="OBRASEL" localSheetId="18">[1]SERVIÇO!#REF!</definedName>
    <definedName name="OBRASEL" localSheetId="3">[1]SERVIÇO!#REF!</definedName>
    <definedName name="OBRASEL" localSheetId="4">[1]SERVIÇO!#REF!</definedName>
    <definedName name="OBRASEL" localSheetId="5">[1]SERVIÇO!#REF!</definedName>
    <definedName name="OBRASEL">[1]SERVIÇO!#REF!</definedName>
    <definedName name="ocom">#REF!</definedName>
    <definedName name="ocom_4">"$#REF!.$H$160"</definedName>
    <definedName name="ocom_5">#REF!</definedName>
    <definedName name="Ocomp2">#REF!</definedName>
    <definedName name="octavio">#REF!</definedName>
    <definedName name="od" localSheetId="14">#REF!</definedName>
    <definedName name="OD" localSheetId="21">#REF!</definedName>
    <definedName name="od" localSheetId="17">#REF!</definedName>
    <definedName name="od" localSheetId="18">#REF!</definedName>
    <definedName name="od" localSheetId="3">#REF!</definedName>
    <definedName name="od" localSheetId="4">#REF!</definedName>
    <definedName name="od" localSheetId="5">#REF!</definedName>
    <definedName name="od">#REF!</definedName>
    <definedName name="of" localSheetId="14">#REF!</definedName>
    <definedName name="of" localSheetId="17">#REF!</definedName>
    <definedName name="of" localSheetId="18">#REF!</definedName>
    <definedName name="of" localSheetId="3">#REF!</definedName>
    <definedName name="of" localSheetId="4">#REF!</definedName>
    <definedName name="of" localSheetId="5">#REF!</definedName>
    <definedName name="of">#REF!</definedName>
    <definedName name="oficio">#REF!</definedName>
    <definedName name="Oliveira">#REF!</definedName>
    <definedName name="OnOff" hidden="1">"ON"</definedName>
    <definedName name="OPA" localSheetId="14">'[2]PRO-08'!#REF!</definedName>
    <definedName name="OPA" localSheetId="21">'[2]PRO-08'!#REF!</definedName>
    <definedName name="OPA" localSheetId="6">'[2]PRO-08'!#REF!</definedName>
    <definedName name="OPA" localSheetId="7">'[2]PRO-08'!#REF!</definedName>
    <definedName name="OPA" localSheetId="8">'[2]PRO-08'!#REF!</definedName>
    <definedName name="OPA" localSheetId="17">'[2]PRO-08'!#REF!</definedName>
    <definedName name="OPA" localSheetId="18">'[2]PRO-08'!#REF!</definedName>
    <definedName name="OPA" localSheetId="3">'[2]PRO-08'!#REF!</definedName>
    <definedName name="OPA" localSheetId="4">'[2]PRO-08'!#REF!</definedName>
    <definedName name="OPA" localSheetId="5">'[2]PRO-08'!#REF!</definedName>
    <definedName name="OPA">'[2]PRO-08'!#REF!</definedName>
    <definedName name="Orçamento">#REF!</definedName>
    <definedName name="Orçamento_13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39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ento_6">"e:///Y:/WINDOWS/Temporary Internet Files/Content.IE5/Q9YZIJ83/file:///A:/TERCIO/BR%2525252520163%2525252520REST%2525252520set%25252525202003/DEISI/Or%25252525C3%25252525A7amento%2525252520Sta%2525252520Helena%2525252520Guaranta.xls'#$Orçamento.$A$13:$D$34"</definedName>
    <definedName name="orçamrest" hidden="1">{#N/A,#N/A,TRUE,"Serviços"}</definedName>
    <definedName name="Ordem" hidden="1">#REF!</definedName>
    <definedName name="Origem" hidden="1">#REF!</definedName>
    <definedName name="Orla">#REF!</definedName>
    <definedName name="orlando">#REF!</definedName>
    <definedName name="outra" hidden="1">#REF!</definedName>
    <definedName name="p">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.Aparente">#REF!</definedName>
    <definedName name="P.Reatia">#REF!</definedName>
    <definedName name="P_SUCATA">#REF!</definedName>
    <definedName name="PARAFUSO_PARA_LOUÇA" localSheetId="14">#REF!</definedName>
    <definedName name="PARAFUSO_PARA_LOUÇA" localSheetId="21">#REF!</definedName>
    <definedName name="PARAFUSO_PARA_LOUÇA" localSheetId="6">#REF!</definedName>
    <definedName name="PARAFUSO_PARA_LOUÇA" localSheetId="7">#REF!</definedName>
    <definedName name="PARAFUSO_PARA_LOUÇA" localSheetId="8">#REF!</definedName>
    <definedName name="PARAFUSO_PARA_LOUÇA" localSheetId="19">#REF!</definedName>
    <definedName name="PARAFUSO_PARA_LOUÇA" localSheetId="17">#REF!</definedName>
    <definedName name="PARAFUSO_PARA_LOUÇA" localSheetId="18">#REF!</definedName>
    <definedName name="PARAFUSO_PARA_LOUÇA" localSheetId="3">#REF!</definedName>
    <definedName name="PARAFUSO_PARA_LOUÇA" localSheetId="4">#REF!</definedName>
    <definedName name="PARAFUSO_PARA_LOUÇA" localSheetId="5">#REF!</definedName>
    <definedName name="PARAFUSO_PARA_LOUÇA">#REF!</definedName>
    <definedName name="PASS">#REF!</definedName>
    <definedName name="PassaExtenso_11">#N/A</definedName>
    <definedName name="PassaExtenso_13">#N/A</definedName>
    <definedName name="PassaExtenso_19">#N/A</definedName>
    <definedName name="PassaExtenso_21">#N/A</definedName>
    <definedName name="PassaExtenso_21_11">#N/A</definedName>
    <definedName name="PassaExtenso_21_13">#N/A</definedName>
    <definedName name="PassaExtenso_21_19">#N/A</definedName>
    <definedName name="PassaExtenso_21_2">#N/A</definedName>
    <definedName name="PassaExtenso_21_3">#N/A</definedName>
    <definedName name="PassaExtenso_21_4">#N/A</definedName>
    <definedName name="PassaExtenso_21_4_19">#N/A</definedName>
    <definedName name="PassaExtenso_21_7">#N/A</definedName>
    <definedName name="PassaExtenso_25">#N/A</definedName>
    <definedName name="PassaExtenso_25_11">#N/A</definedName>
    <definedName name="PassaExtenso_25_13">#N/A</definedName>
    <definedName name="PassaExtenso_25_19">#N/A</definedName>
    <definedName name="PassaExtenso_25_2">#N/A</definedName>
    <definedName name="PassaExtenso_25_3">#N/A</definedName>
    <definedName name="PassaExtenso_25_4">#N/A</definedName>
    <definedName name="PassaExtenso_25_4_19">#N/A</definedName>
    <definedName name="PassaExtenso_25_7">#N/A</definedName>
    <definedName name="PassaExtenso_34">#N/A</definedName>
    <definedName name="PassaExtenso_34_11">#N/A</definedName>
    <definedName name="PassaExtenso_34_13">#N/A</definedName>
    <definedName name="PassaExtenso_34_19">#N/A</definedName>
    <definedName name="PassaExtenso_34_2">#N/A</definedName>
    <definedName name="PassaExtenso_34_3">#N/A</definedName>
    <definedName name="PassaExtenso_34_4">#N/A</definedName>
    <definedName name="PassaExtenso_34_4_19">#N/A</definedName>
    <definedName name="PassaExtenso_34_7">#N/A</definedName>
    <definedName name="PassaExtenso_38">#N/A</definedName>
    <definedName name="PassaExtenso_38_11">#N/A</definedName>
    <definedName name="PassaExtenso_38_13">#N/A</definedName>
    <definedName name="PassaExtenso_38_19">#N/A</definedName>
    <definedName name="PassaExtenso_38_2">#N/A</definedName>
    <definedName name="PassaExtenso_38_3">#N/A</definedName>
    <definedName name="PassaExtenso_38_4">#N/A</definedName>
    <definedName name="PassaExtenso_38_4_19">#N/A</definedName>
    <definedName name="PassaExtenso_38_7">#N/A</definedName>
    <definedName name="passaextenso_39">#N/A</definedName>
    <definedName name="pativar">#REF!</definedName>
    <definedName name="PATO">"$#REF!.$A$5:$J$84"</definedName>
    <definedName name="PAV">#REF!</definedName>
    <definedName name="PAV_2">#REF!</definedName>
    <definedName name="PAV_MAR94">#REF!</definedName>
    <definedName name="PAVI">#REF!</definedName>
    <definedName name="pavi_4">"$#REF!.$H$42"</definedName>
    <definedName name="pavi_5">#REF!</definedName>
    <definedName name="Pavi2">#REF!</definedName>
    <definedName name="PAVIM">#REF!</definedName>
    <definedName name="PAVIMENT.">#REF!</definedName>
    <definedName name="Pavimentação">#REF!</definedName>
    <definedName name="Payment_Needed">"Pagamento necessário"</definedName>
    <definedName name="PCAIA">"'file:///D:/Meus documentos/ANASTÁCIO/SERCEL/BR262990800.xls'#$SERVIÇOS.$#REF!$#REF!"</definedName>
    <definedName name="PDER" localSheetId="14">[1]SERVIÇO!#REF!</definedName>
    <definedName name="PDER" localSheetId="21">[1]SERVIÇO!#REF!</definedName>
    <definedName name="PDER" localSheetId="6">[1]SERVIÇO!#REF!</definedName>
    <definedName name="PDER" localSheetId="7">[1]SERVIÇO!#REF!</definedName>
    <definedName name="PDER" localSheetId="8">[1]SERVIÇO!#REF!</definedName>
    <definedName name="PDER" localSheetId="19">[1]SERVIÇO!#REF!</definedName>
    <definedName name="PDER" localSheetId="17">[1]SERVIÇO!#REF!</definedName>
    <definedName name="PDER" localSheetId="18">[1]SERVIÇO!#REF!</definedName>
    <definedName name="PDER" localSheetId="3">[1]SERVIÇO!#REF!</definedName>
    <definedName name="PDER" localSheetId="4">[1]SERVIÇO!#REF!</definedName>
    <definedName name="PDER" localSheetId="5">[1]SERVIÇO!#REF!</definedName>
    <definedName name="PDER">[1]SERVIÇO!#REF!</definedName>
    <definedName name="PDIVERS" localSheetId="14">[1]SERVIÇO!#REF!</definedName>
    <definedName name="PDIVERS" localSheetId="21">[1]SERVIÇO!#REF!</definedName>
    <definedName name="PDIVERS" localSheetId="6">[1]SERVIÇO!#REF!</definedName>
    <definedName name="PDIVERS" localSheetId="7">[1]SERVIÇO!#REF!</definedName>
    <definedName name="PDIVERS" localSheetId="8">[1]SERVIÇO!#REF!</definedName>
    <definedName name="PDIVERS" localSheetId="17">[1]SERVIÇO!#REF!</definedName>
    <definedName name="PDIVERS" localSheetId="18">[1]SERVIÇO!#REF!</definedName>
    <definedName name="PDIVERS" localSheetId="3">[1]SERVIÇO!#REF!</definedName>
    <definedName name="PDIVERS" localSheetId="4">[1]SERVIÇO!#REF!</definedName>
    <definedName name="PDIVERS" localSheetId="5">[1]SERVIÇO!#REF!</definedName>
    <definedName name="PDIVERS">[1]SERVIÇO!#REF!</definedName>
    <definedName name="pdm" localSheetId="14">#REF!</definedName>
    <definedName name="pdm" localSheetId="17">#REF!</definedName>
    <definedName name="pdm" localSheetId="18">#REF!</definedName>
    <definedName name="pdm" localSheetId="3">#REF!</definedName>
    <definedName name="pdm" localSheetId="4">#REF!</definedName>
    <definedName name="pdm" localSheetId="5">#REF!</definedName>
    <definedName name="pdm">#REF!</definedName>
    <definedName name="PE">#REF!</definedName>
    <definedName name="PEÇA_6_X_3_MAD_LEI" localSheetId="14">#REF!</definedName>
    <definedName name="PEÇA_6_X_3_MAD_LEI" localSheetId="21">#REF!</definedName>
    <definedName name="PEÇA_6_X_3_MAD_LEI" localSheetId="6">#REF!</definedName>
    <definedName name="PEÇA_6_X_3_MAD_LEI" localSheetId="7">#REF!</definedName>
    <definedName name="PEÇA_6_X_3_MAD_LEI" localSheetId="8">#REF!</definedName>
    <definedName name="PEÇA_6_X_3_MAD_LEI" localSheetId="19">#REF!</definedName>
    <definedName name="PEÇA_6_X_3_MAD_LEI" localSheetId="17">#REF!</definedName>
    <definedName name="PEÇA_6_X_3_MAD_LEI" localSheetId="18">#REF!</definedName>
    <definedName name="PEÇA_6_X_3_MAD_LEI" localSheetId="3">#REF!</definedName>
    <definedName name="PEÇA_6_X_3_MAD_LEI" localSheetId="4">#REF!</definedName>
    <definedName name="PEÇA_6_X_3_MAD_LEI" localSheetId="5">#REF!</definedName>
    <definedName name="PEÇA_6_X_3_MAD_LEI">#REF!</definedName>
    <definedName name="pedr">#REF!</definedName>
    <definedName name="pedra" localSheetId="14">#REF!</definedName>
    <definedName name="pedra" localSheetId="17">#REF!</definedName>
    <definedName name="pedra" localSheetId="18">#REF!</definedName>
    <definedName name="pedra" localSheetId="3">#REF!</definedName>
    <definedName name="pedra" localSheetId="4">#REF!</definedName>
    <definedName name="pedra" localSheetId="5">#REF!</definedName>
    <definedName name="pedra">#REF!</definedName>
    <definedName name="PEDRA_PRETA">[3]Insumos!$I$12</definedName>
    <definedName name="PEDREIRA">#REF!</definedName>
    <definedName name="PEDREIRA_4">"$'memória de calculo_liquida'.$#REF!$#REF!"</definedName>
    <definedName name="PEDREIRO" localSheetId="14">#REF!</definedName>
    <definedName name="PEDREIRO" localSheetId="21">#REF!</definedName>
    <definedName name="PEDREIRO" localSheetId="6">#REF!</definedName>
    <definedName name="PEDREIRO" localSheetId="7">#REF!</definedName>
    <definedName name="PEDREIRO" localSheetId="8">#REF!</definedName>
    <definedName name="PEDREIRO" localSheetId="19">#REF!</definedName>
    <definedName name="PEDREIRO" localSheetId="17">#REF!</definedName>
    <definedName name="PEDREIRO" localSheetId="18">#REF!</definedName>
    <definedName name="PEDREIRO" localSheetId="3">#REF!</definedName>
    <definedName name="PEDREIRO" localSheetId="4">#REF!</definedName>
    <definedName name="PEDREIRO" localSheetId="5">#REF!</definedName>
    <definedName name="PEDREIRO">#REF!</definedName>
    <definedName name="PEMD" localSheetId="14">[1]SERVIÇO!#REF!</definedName>
    <definedName name="PEMD" localSheetId="21">[1]SERVIÇO!#REF!</definedName>
    <definedName name="PEMD" localSheetId="6">[1]SERVIÇO!#REF!</definedName>
    <definedName name="PEMD" localSheetId="7">[1]SERVIÇO!#REF!</definedName>
    <definedName name="PEMD" localSheetId="8">[1]SERVIÇO!#REF!</definedName>
    <definedName name="PEMD" localSheetId="19">[1]SERVIÇO!#REF!</definedName>
    <definedName name="PEMD" localSheetId="17">[1]SERVIÇO!#REF!</definedName>
    <definedName name="PEMD" localSheetId="18">[1]SERVIÇO!#REF!</definedName>
    <definedName name="PEMD" localSheetId="3">[1]SERVIÇO!#REF!</definedName>
    <definedName name="PEMD" localSheetId="4">[1]SERVIÇO!#REF!</definedName>
    <definedName name="PEMD" localSheetId="5">[1]SERVIÇO!#REF!</definedName>
    <definedName name="PEMD">[1]SERVIÇO!#REF!</definedName>
    <definedName name="PercResid.">#REF!</definedName>
    <definedName name="periodo">#REF!</definedName>
    <definedName name="PERIODOLIQUIDO">#REF!</definedName>
    <definedName name="PERMAN_1">#REF!</definedName>
    <definedName name="PERMAN_10">#REF!</definedName>
    <definedName name="PERMAN_2">#REF!</definedName>
    <definedName name="PERMAN_3">#REF!</definedName>
    <definedName name="PERMAN_4">#REF!</definedName>
    <definedName name="PERMAN_5">#REF!</definedName>
    <definedName name="PERMAN_6">#REF!</definedName>
    <definedName name="PERMAN_7">#REF!</definedName>
    <definedName name="PERMAN_8">#REF!</definedName>
    <definedName name="PERMAN_9">#REF!</definedName>
    <definedName name="PERNAMANCA">[3]Insumos!$I$71</definedName>
    <definedName name="PERNAMANCA_MAD_LEI" localSheetId="14">#REF!</definedName>
    <definedName name="PERNAMANCA_MAD_LEI" localSheetId="21">#REF!</definedName>
    <definedName name="PERNAMANCA_MAD_LEI" localSheetId="6">#REF!</definedName>
    <definedName name="PERNAMANCA_MAD_LEI" localSheetId="7">#REF!</definedName>
    <definedName name="PERNAMANCA_MAD_LEI" localSheetId="8">#REF!</definedName>
    <definedName name="PERNAMANCA_MAD_LEI" localSheetId="19">#REF!</definedName>
    <definedName name="PERNAMANCA_MAD_LEI" localSheetId="17">#REF!</definedName>
    <definedName name="PERNAMANCA_MAD_LEI" localSheetId="18">#REF!</definedName>
    <definedName name="PERNAMANCA_MAD_LEI" localSheetId="3">#REF!</definedName>
    <definedName name="PERNAMANCA_MAD_LEI" localSheetId="4">#REF!</definedName>
    <definedName name="PERNAMANCA_MAD_LEI" localSheetId="5">#REF!</definedName>
    <definedName name="PERNAMANCA_MAD_LEI">#REF!</definedName>
    <definedName name="pesquisa" localSheetId="14">#REF!</definedName>
    <definedName name="pesquisa" localSheetId="21">#REF!</definedName>
    <definedName name="pesquisa" localSheetId="6">#REF!</definedName>
    <definedName name="pesquisa" localSheetId="7">#REF!</definedName>
    <definedName name="pesquisa" localSheetId="8">#REF!</definedName>
    <definedName name="pesquisa" localSheetId="19">#REF!</definedName>
    <definedName name="pesquisa" localSheetId="17">#REF!</definedName>
    <definedName name="pesquisa" localSheetId="18">#REF!</definedName>
    <definedName name="pesquisa" localSheetId="3">#REF!</definedName>
    <definedName name="pesquisa" localSheetId="4">#REF!</definedName>
    <definedName name="pesquisa" localSheetId="5">#REF!</definedName>
    <definedName name="pesquisa">#REF!</definedName>
    <definedName name="pessoal">#REF!</definedName>
    <definedName name="PG">"$#REF!.$C$1"</definedName>
    <definedName name="PG_agosto_2002">#REF!</definedName>
    <definedName name="PGP">"'file:///D:/Meus documentos/ANASTÁCIO/SERCEL/BR262990800.xls'#$SERVIÇOS.$#REF!$#REF!"</definedName>
    <definedName name="PIEQUIP" localSheetId="14">[1]SERVIÇO!#REF!</definedName>
    <definedName name="PIEQUIP" localSheetId="21">[1]SERVIÇO!#REF!</definedName>
    <definedName name="PIEQUIP" localSheetId="6">[1]SERVIÇO!#REF!</definedName>
    <definedName name="PIEQUIP" localSheetId="7">[1]SERVIÇO!#REF!</definedName>
    <definedName name="PIEQUIP" localSheetId="8">[1]SERVIÇO!#REF!</definedName>
    <definedName name="PIEQUIP" localSheetId="19">[1]SERVIÇO!#REF!</definedName>
    <definedName name="PIEQUIP" localSheetId="17">[1]SERVIÇO!#REF!</definedName>
    <definedName name="PIEQUIP" localSheetId="18">[1]SERVIÇO!#REF!</definedName>
    <definedName name="PIEQUIP" localSheetId="3">[1]SERVIÇO!#REF!</definedName>
    <definedName name="PIEQUIP" localSheetId="4">[1]SERVIÇO!#REF!</definedName>
    <definedName name="PIEQUIP" localSheetId="5">[1]SERVIÇO!#REF!</definedName>
    <definedName name="PIEQUIP">[1]SERVIÇO!#REF!</definedName>
    <definedName name="pint_lig">#REF!</definedName>
    <definedName name="PINTLIG">#REF!</definedName>
    <definedName name="PINTLIG_7">#REF!</definedName>
    <definedName name="PINTLIG_9">#REF!</definedName>
    <definedName name="PINTLIGCOR">#REF!</definedName>
    <definedName name="PINTLIGCOR1">#REF!</definedName>
    <definedName name="PINTLIGCORMANMANQ">#REF!</definedName>
    <definedName name="PINTLIGCORMANMANQ_8">#REF!</definedName>
    <definedName name="PINTLIGCORMANRESTF">#REF!</definedName>
    <definedName name="PINTLIGCORMANRESTQ">#REF!</definedName>
    <definedName name="PINTLIGCORREST">#REF!</definedName>
    <definedName name="PINTLIGMAN">#REF!</definedName>
    <definedName name="PINTLIGMBUFREC">"$#REF!.$M$36"</definedName>
    <definedName name="PINTLIGREC">#REF!</definedName>
    <definedName name="PINTLIGREC_7">#REF!</definedName>
    <definedName name="PINTLIGREC_9">#REF!</definedName>
    <definedName name="PINTLIGRECOMPMBUF">"$#REF!.$M$36"</definedName>
    <definedName name="PINTLIGREST">#REF!</definedName>
    <definedName name="PINTOR" localSheetId="14">#REF!</definedName>
    <definedName name="PINTOR" localSheetId="21">#REF!</definedName>
    <definedName name="PINTOR" localSheetId="6">#REF!</definedName>
    <definedName name="PINTOR" localSheetId="7">#REF!</definedName>
    <definedName name="PINTOR" localSheetId="8">#REF!</definedName>
    <definedName name="PINTOR" localSheetId="19">#REF!</definedName>
    <definedName name="PINTOR" localSheetId="17">#REF!</definedName>
    <definedName name="PINTOR" localSheetId="18">#REF!</definedName>
    <definedName name="PINTOR" localSheetId="3">#REF!</definedName>
    <definedName name="PINTOR" localSheetId="4">#REF!</definedName>
    <definedName name="PINTOR" localSheetId="5">#REF!</definedName>
    <definedName name="PINTOR">#REF!</definedName>
    <definedName name="pintura">#N/A</definedName>
    <definedName name="PINTURALIG">#REF!</definedName>
    <definedName name="PINTURALIG_7">#REF!</definedName>
    <definedName name="PINTURALIGMAN">#REF!</definedName>
    <definedName name="PINTURALIGREST">#REF!</definedName>
    <definedName name="PIV">#REF!</definedName>
    <definedName name="PL" localSheetId="14">#REF!</definedName>
    <definedName name="PL" localSheetId="21">#REF!</definedName>
    <definedName name="PL" localSheetId="6">#REF!</definedName>
    <definedName name="PL" localSheetId="7">#REF!</definedName>
    <definedName name="PL" localSheetId="8">#REF!</definedName>
    <definedName name="PL" localSheetId="19">#REF!</definedName>
    <definedName name="PL" localSheetId="17">#REF!</definedName>
    <definedName name="PL" localSheetId="18">#REF!</definedName>
    <definedName name="PL" localSheetId="3">#REF!</definedName>
    <definedName name="PL" localSheetId="4">#REF!</definedName>
    <definedName name="PL" localSheetId="5">#REF!</definedName>
    <definedName name="PL">#REF!</definedName>
    <definedName name="PLACAS">#REF!</definedName>
    <definedName name="Plan1">#REF!</definedName>
    <definedName name="plan10area1">#REF!</definedName>
    <definedName name="plan10area2">#REF!</definedName>
    <definedName name="plan10area3">#REF!</definedName>
    <definedName name="plan10comp1">#REF!</definedName>
    <definedName name="plan10comp2">#REF!</definedName>
    <definedName name="plan10comp3">#REF!</definedName>
    <definedName name="plan10dia">#REF!</definedName>
    <definedName name="plan10espeçuramedia">#REF!</definedName>
    <definedName name="plan10kmf">#REF!</definedName>
    <definedName name="plan10kmf2">#REF!</definedName>
    <definedName name="plan10kmf3">#REF!</definedName>
    <definedName name="plan10kmi">#REF!</definedName>
    <definedName name="plan10kmi2">#REF!</definedName>
    <definedName name="plan10kmi3">#REF!</definedName>
    <definedName name="plan10lado1">#REF!</definedName>
    <definedName name="plan10lado2">#REF!</definedName>
    <definedName name="plan10lado3">#REF!</definedName>
    <definedName name="plan10larg1">#REF!</definedName>
    <definedName name="plan10larg2">#REF!</definedName>
    <definedName name="plan10larg3">#REF!</definedName>
    <definedName name="plan10pesototal">#REF!</definedName>
    <definedName name="plan10volumetotal">#REF!</definedName>
    <definedName name="plan11area1">#REF!</definedName>
    <definedName name="plan11area2">#REF!</definedName>
    <definedName name="plan11area3">#REF!</definedName>
    <definedName name="plan11comp1">#REF!</definedName>
    <definedName name="plan11comp2">#REF!</definedName>
    <definedName name="plan11comp3">#REF!</definedName>
    <definedName name="plan11dia">#REF!</definedName>
    <definedName name="plan11espeçuramedia">#REF!</definedName>
    <definedName name="plan11kmf">#REF!</definedName>
    <definedName name="plan11kmf2">#REF!</definedName>
    <definedName name="plan11kmf3">#REF!</definedName>
    <definedName name="plan11kmi">#REF!</definedName>
    <definedName name="plan11kmi2">#REF!</definedName>
    <definedName name="plan11kmi3">#REF!</definedName>
    <definedName name="plan11lado1">#REF!</definedName>
    <definedName name="plan11lado2">#REF!</definedName>
    <definedName name="plan11lado3">#REF!</definedName>
    <definedName name="plan11larg1">#REF!</definedName>
    <definedName name="plan11larg2">#REF!</definedName>
    <definedName name="plan11larg3">#REF!</definedName>
    <definedName name="plan11pesototal">#REF!</definedName>
    <definedName name="plan11volumetotal">#REF!</definedName>
    <definedName name="plan12area1">#REF!</definedName>
    <definedName name="plan12area2">#REF!</definedName>
    <definedName name="plan12area3">#REF!</definedName>
    <definedName name="plan12comp1">#REF!</definedName>
    <definedName name="plan12comp2">#REF!</definedName>
    <definedName name="plan12comp3">#REF!</definedName>
    <definedName name="plan12dia">#REF!</definedName>
    <definedName name="plan12espeçuramedia">#REF!</definedName>
    <definedName name="plan12kmf">#REF!</definedName>
    <definedName name="plan12kmf2">#REF!</definedName>
    <definedName name="plan12kmf3">#REF!</definedName>
    <definedName name="plan12kmi">#REF!</definedName>
    <definedName name="plan12kmi2">#REF!</definedName>
    <definedName name="plan12kmi3">#REF!</definedName>
    <definedName name="plan12lado1">#REF!</definedName>
    <definedName name="plan12lado2">#REF!</definedName>
    <definedName name="plan12lado3">#REF!</definedName>
    <definedName name="plan12larg1">#REF!</definedName>
    <definedName name="plan12larg2">#REF!</definedName>
    <definedName name="plan12larg3">#REF!</definedName>
    <definedName name="plan12pesototal">#REF!</definedName>
    <definedName name="plan12volumetotal">#REF!</definedName>
    <definedName name="plan13area1">#REF!</definedName>
    <definedName name="plan13area2">#REF!</definedName>
    <definedName name="plan13area3">#REF!</definedName>
    <definedName name="plan13comp1">#REF!</definedName>
    <definedName name="plan13comp2">#REF!</definedName>
    <definedName name="plan13comp3">#REF!</definedName>
    <definedName name="plan13dia">#REF!</definedName>
    <definedName name="plan13espeçuramedia">#REF!</definedName>
    <definedName name="plan13kmf">#REF!</definedName>
    <definedName name="plan13kmf2">#REF!</definedName>
    <definedName name="plan13kmf3">#REF!</definedName>
    <definedName name="plan13kmi">#REF!</definedName>
    <definedName name="plan13kmi2">#REF!</definedName>
    <definedName name="plan13kmi3">#REF!</definedName>
    <definedName name="plan13lado1">#REF!</definedName>
    <definedName name="plan13lado2">#REF!</definedName>
    <definedName name="plan13lado3">#REF!</definedName>
    <definedName name="plan13larg1">#REF!</definedName>
    <definedName name="plan13larg2">#REF!</definedName>
    <definedName name="plan13larg3">#REF!</definedName>
    <definedName name="plan13pesototal">#REF!</definedName>
    <definedName name="plan13volumetotal">#REF!</definedName>
    <definedName name="plan14area1">#REF!</definedName>
    <definedName name="plan14area2">#REF!</definedName>
    <definedName name="plan14area3">#REF!</definedName>
    <definedName name="plan14comp1">#REF!</definedName>
    <definedName name="plan14comp2">#REF!</definedName>
    <definedName name="plan14comp3">#REF!</definedName>
    <definedName name="plan14dia">#REF!</definedName>
    <definedName name="plan14espeçuramedia">#REF!</definedName>
    <definedName name="plan14kmf">#REF!</definedName>
    <definedName name="plan14kmf2">#REF!</definedName>
    <definedName name="plan14kmf3">#REF!</definedName>
    <definedName name="plan14kmi">#REF!</definedName>
    <definedName name="plan14kmi2">#REF!</definedName>
    <definedName name="plan14kmi3">#REF!</definedName>
    <definedName name="plan14lado1">#REF!</definedName>
    <definedName name="plan14lado2">#REF!</definedName>
    <definedName name="plan14lado3">#REF!</definedName>
    <definedName name="plan14larg1">#REF!</definedName>
    <definedName name="plan14larg2">#REF!</definedName>
    <definedName name="plan14larg3">#REF!</definedName>
    <definedName name="plan14pesototal">#REF!</definedName>
    <definedName name="plan14volumetotal">#REF!</definedName>
    <definedName name="plan15area1">#REF!</definedName>
    <definedName name="plan15area2">#REF!</definedName>
    <definedName name="plan15area3">#REF!</definedName>
    <definedName name="plan15comp1">#REF!</definedName>
    <definedName name="plan15comp2">#REF!</definedName>
    <definedName name="plan15comp3">#REF!</definedName>
    <definedName name="plan15dia">#REF!</definedName>
    <definedName name="plan15espeçuramedia">#REF!</definedName>
    <definedName name="plan15kmf">#REF!</definedName>
    <definedName name="plan15kmf2">#REF!</definedName>
    <definedName name="plan15kmf3">#REF!</definedName>
    <definedName name="plan15kmi">#REF!</definedName>
    <definedName name="plan15kmi2">#REF!</definedName>
    <definedName name="plan15kmi3">#REF!</definedName>
    <definedName name="plan15lado1">#REF!</definedName>
    <definedName name="plan15lado2">#REF!</definedName>
    <definedName name="plan15lado3">#REF!</definedName>
    <definedName name="plan15larg1">#REF!</definedName>
    <definedName name="plan15larg2">#REF!</definedName>
    <definedName name="plan15larg3">#REF!</definedName>
    <definedName name="plan15pesototal">#REF!</definedName>
    <definedName name="plan15volumetotal">#REF!</definedName>
    <definedName name="plan16area1">#REF!</definedName>
    <definedName name="plan16area2">#REF!</definedName>
    <definedName name="plan16area3">#REF!</definedName>
    <definedName name="plan16comp1">#REF!</definedName>
    <definedName name="plan16comp2">#REF!</definedName>
    <definedName name="plan16comp3">#REF!</definedName>
    <definedName name="plan16dia">#REF!</definedName>
    <definedName name="plan16espeçuramedia">#REF!</definedName>
    <definedName name="plan16kmf">#REF!</definedName>
    <definedName name="plan16kmf2">#REF!</definedName>
    <definedName name="plan16kmf3">#REF!</definedName>
    <definedName name="plan16kmi">#REF!</definedName>
    <definedName name="plan16kmi2">#REF!</definedName>
    <definedName name="plan16kmi3">#REF!</definedName>
    <definedName name="plan16lado1">#REF!</definedName>
    <definedName name="plan16lado2">#REF!</definedName>
    <definedName name="plan16lado3">#REF!</definedName>
    <definedName name="plan16larg1">#REF!</definedName>
    <definedName name="plan16larg2">#REF!</definedName>
    <definedName name="plan16larg3">#REF!</definedName>
    <definedName name="plan16pesototal">#REF!</definedName>
    <definedName name="plan16volumetotal">#REF!</definedName>
    <definedName name="plan17area1">#REF!</definedName>
    <definedName name="plan17area2">#REF!</definedName>
    <definedName name="plan17area3">#REF!</definedName>
    <definedName name="plan17comp1">#REF!</definedName>
    <definedName name="plan17comp2">#REF!</definedName>
    <definedName name="plan17comp3">#REF!</definedName>
    <definedName name="plan17dia">#REF!</definedName>
    <definedName name="plan17espeçuramedia">#REF!</definedName>
    <definedName name="plan17kmf">#REF!</definedName>
    <definedName name="plan17kmf2">#REF!</definedName>
    <definedName name="plan17kmf3">#REF!</definedName>
    <definedName name="plan17kmi">#REF!</definedName>
    <definedName name="plan17kmi2">#REF!</definedName>
    <definedName name="plan17kmi3">#REF!</definedName>
    <definedName name="plan17lado1">#REF!</definedName>
    <definedName name="plan17lado2">#REF!</definedName>
    <definedName name="plan17lado3">#REF!</definedName>
    <definedName name="plan17larg1">#REF!</definedName>
    <definedName name="plan17larg2">#REF!</definedName>
    <definedName name="plan17larg3">#REF!</definedName>
    <definedName name="plan17pesototal">#REF!</definedName>
    <definedName name="plan17volumetotal">#REF!</definedName>
    <definedName name="plan18area1">#REF!</definedName>
    <definedName name="plan18area2">#REF!</definedName>
    <definedName name="plan18area3">#REF!</definedName>
    <definedName name="plan18comp1">#REF!</definedName>
    <definedName name="plan18comp2">#REF!</definedName>
    <definedName name="plan18comp3">#REF!</definedName>
    <definedName name="plan18dia">#REF!</definedName>
    <definedName name="plan18espeçuramedia">#REF!</definedName>
    <definedName name="plan18kmf">#REF!</definedName>
    <definedName name="plan18kmf2">#REF!</definedName>
    <definedName name="plan18kmf3">#REF!</definedName>
    <definedName name="plan18kmi">#REF!</definedName>
    <definedName name="plan18kmi2">#REF!</definedName>
    <definedName name="plan18kmi3">#REF!</definedName>
    <definedName name="plan18lado1">#REF!</definedName>
    <definedName name="plan18lado2">#REF!</definedName>
    <definedName name="plan18lado3">#REF!</definedName>
    <definedName name="plan18larg1">#REF!</definedName>
    <definedName name="plan18larg2">#REF!</definedName>
    <definedName name="plan18larg3">#REF!</definedName>
    <definedName name="plan18pesototal">#REF!</definedName>
    <definedName name="plan18volumetotal">#REF!</definedName>
    <definedName name="plan19area1">#REF!</definedName>
    <definedName name="plan19area2">#REF!</definedName>
    <definedName name="plan19area3">#REF!</definedName>
    <definedName name="plan19comp1">#REF!</definedName>
    <definedName name="plan19comp2">#REF!</definedName>
    <definedName name="plan19comp3">#REF!</definedName>
    <definedName name="plan19dia">#REF!</definedName>
    <definedName name="plan19espeçuramedia">#REF!</definedName>
    <definedName name="plan19kmf">#REF!</definedName>
    <definedName name="plan19kmf2">#REF!</definedName>
    <definedName name="plan19kmf3">#REF!</definedName>
    <definedName name="plan19kmi">#REF!</definedName>
    <definedName name="plan19kmi2">#REF!</definedName>
    <definedName name="plan19kmi3">#REF!</definedName>
    <definedName name="plan19lado1">#REF!</definedName>
    <definedName name="plan19lado2">#REF!</definedName>
    <definedName name="plan19lado3">#REF!</definedName>
    <definedName name="plan19larg1">#REF!</definedName>
    <definedName name="plan19larg2">#REF!</definedName>
    <definedName name="plan19larg3">#REF!</definedName>
    <definedName name="plan19pesototal">#REF!</definedName>
    <definedName name="plan19volumetotal">#REF!</definedName>
    <definedName name="plan20area1">"$#REF!.$I$11"</definedName>
    <definedName name="plan20area2">"$#REF!.$I$13"</definedName>
    <definedName name="plan20area3">"$#REF!.$I$15"</definedName>
    <definedName name="plan20comp1">"$#REF!.$G$11"</definedName>
    <definedName name="plan20comp2">"$#REF!.$G$13"</definedName>
    <definedName name="plan20comp3">"$#REF!.$G$15"</definedName>
    <definedName name="plan20dia">"$#REF!.$C$9"</definedName>
    <definedName name="plan20espeçuramedia">"$#REF!.$D$78"</definedName>
    <definedName name="plan20kmf">"$#REF!.$H$10"</definedName>
    <definedName name="plan20kmf2">"$#REF!.$H$12"</definedName>
    <definedName name="plan20kmf3">"$#REF!.$H$14"</definedName>
    <definedName name="plan20kmi">"$#REF!.$D$10"</definedName>
    <definedName name="plan20kmi2">"$#REF!.$D$12"</definedName>
    <definedName name="plan20kmi3">"$#REF!.$D$14"</definedName>
    <definedName name="plan20lado1">"$#REF!.$C$11"</definedName>
    <definedName name="plan20lado2">"$#REF!.$C$13"</definedName>
    <definedName name="plan20lado3">"$#REF!.$C$15"</definedName>
    <definedName name="plan20larg1">"$#REF!.$E$11"</definedName>
    <definedName name="plan20larg2">"$#REF!.$E$13"</definedName>
    <definedName name="plan20larg3">"$#REF!.$E$15"</definedName>
    <definedName name="plan20pesototal">"$#REF!.$D$75"</definedName>
    <definedName name="plan20volumetotal">"$#REF!.$D$77"</definedName>
    <definedName name="plan21area1">#REF!</definedName>
    <definedName name="plan21area2">#REF!</definedName>
    <definedName name="plan21area3">#REF!</definedName>
    <definedName name="plan21comp1">#REF!</definedName>
    <definedName name="plan21comp2">#REF!</definedName>
    <definedName name="plan21comp3">#REF!</definedName>
    <definedName name="plan21dia">#REF!</definedName>
    <definedName name="plan21espeçuramedia">#REF!</definedName>
    <definedName name="plan21kmf">#REF!</definedName>
    <definedName name="plan21kmf2">#REF!</definedName>
    <definedName name="plan21kmf3">#REF!</definedName>
    <definedName name="plan21kmi">#REF!</definedName>
    <definedName name="plan21kmi2">#REF!</definedName>
    <definedName name="plan21kmi3">#REF!</definedName>
    <definedName name="plan21lado1">#REF!</definedName>
    <definedName name="plan21lado2">#REF!</definedName>
    <definedName name="plan21lado3">#REF!</definedName>
    <definedName name="plan21larg1">#REF!</definedName>
    <definedName name="plan21larg2">#REF!</definedName>
    <definedName name="plan21larg3">#REF!</definedName>
    <definedName name="plan21pesototal">#REF!</definedName>
    <definedName name="plan21volumetotal">#REF!</definedName>
    <definedName name="plan22area1">#REF!</definedName>
    <definedName name="plan22area2">#REF!</definedName>
    <definedName name="plan22area3">#REF!</definedName>
    <definedName name="plan22comp1">#REF!</definedName>
    <definedName name="plan22comp2">#REF!</definedName>
    <definedName name="plan22comp3">#REF!</definedName>
    <definedName name="plan22dia">#REF!</definedName>
    <definedName name="plan22espeçuramedia">#REF!</definedName>
    <definedName name="plan22kmf">#REF!</definedName>
    <definedName name="plan22kmf2">#REF!</definedName>
    <definedName name="plan22kmf3">#REF!</definedName>
    <definedName name="plan22kmi">#REF!</definedName>
    <definedName name="plan22kmi2">#REF!</definedName>
    <definedName name="plan22kmi3">#REF!</definedName>
    <definedName name="plan22lado1">#REF!</definedName>
    <definedName name="plan22lado2">#REF!</definedName>
    <definedName name="plan22lado3">#REF!</definedName>
    <definedName name="plan22larg1">#REF!</definedName>
    <definedName name="plan22larg2">#REF!</definedName>
    <definedName name="plan22larg3">#REF!</definedName>
    <definedName name="plan22pesototal">#REF!</definedName>
    <definedName name="plan22volumetotal">#REF!</definedName>
    <definedName name="plan23area1">#REF!</definedName>
    <definedName name="plan23area2">#REF!</definedName>
    <definedName name="plan23area3">#REF!</definedName>
    <definedName name="plan23comp1">#REF!</definedName>
    <definedName name="plan23comp2">#REF!</definedName>
    <definedName name="plan23comp3">#REF!</definedName>
    <definedName name="plan23dia">#REF!</definedName>
    <definedName name="plan23espeçuramedia">#REF!</definedName>
    <definedName name="plan23kmf">#REF!</definedName>
    <definedName name="plan23kmf2">#REF!</definedName>
    <definedName name="plan23kmf3">#REF!</definedName>
    <definedName name="plan23kmi">#REF!</definedName>
    <definedName name="plan23kmi2">#REF!</definedName>
    <definedName name="plan23kmi3">#REF!</definedName>
    <definedName name="plan23lado1">#REF!</definedName>
    <definedName name="plan23lado2">#REF!</definedName>
    <definedName name="plan23lado3">#REF!</definedName>
    <definedName name="plan23larg1">#REF!</definedName>
    <definedName name="plan23larg2">#REF!</definedName>
    <definedName name="plan23larg3">#REF!</definedName>
    <definedName name="plan23pesototal">#REF!</definedName>
    <definedName name="plan23volumetotal">#REF!</definedName>
    <definedName name="plan24area1">#REF!</definedName>
    <definedName name="plan24area2">#REF!</definedName>
    <definedName name="plan24area3">#REF!</definedName>
    <definedName name="plan24comp1">#REF!</definedName>
    <definedName name="plan24comp2">#REF!</definedName>
    <definedName name="plan24comp3">#REF!</definedName>
    <definedName name="plan24dia">#REF!</definedName>
    <definedName name="plan24espeçuramedia">#REF!</definedName>
    <definedName name="plan24kmf">#REF!</definedName>
    <definedName name="plan24kmf2">#REF!</definedName>
    <definedName name="plan24kmf3">#REF!</definedName>
    <definedName name="plan24kmi">#REF!</definedName>
    <definedName name="plan24kmi2">#REF!</definedName>
    <definedName name="plan24kmi3">#REF!</definedName>
    <definedName name="plan24lado1">#REF!</definedName>
    <definedName name="plan24lado2">#REF!</definedName>
    <definedName name="plan24lado3">#REF!</definedName>
    <definedName name="plan24larg1">#REF!</definedName>
    <definedName name="plan24larg2">#REF!</definedName>
    <definedName name="plan24larg3">#REF!</definedName>
    <definedName name="plan24pesototal">#REF!</definedName>
    <definedName name="plan24volumetotal">#REF!</definedName>
    <definedName name="plan25area1">#REF!</definedName>
    <definedName name="plan25area2">#REF!</definedName>
    <definedName name="plan25area3">#REF!</definedName>
    <definedName name="plan25comp1">#REF!</definedName>
    <definedName name="plan25comp2">#REF!</definedName>
    <definedName name="plan25comp3">#REF!</definedName>
    <definedName name="plan25dia">#REF!</definedName>
    <definedName name="plan25espeçuramedia">#REF!</definedName>
    <definedName name="plan25kmf">#REF!</definedName>
    <definedName name="plan25kmf2">#REF!</definedName>
    <definedName name="plan25kmf3">#REF!</definedName>
    <definedName name="plan25kmi">#REF!</definedName>
    <definedName name="plan25kmi2">#REF!</definedName>
    <definedName name="plan25kmi3">#REF!</definedName>
    <definedName name="plan25lado1">#REF!</definedName>
    <definedName name="plan25lado2">#REF!</definedName>
    <definedName name="plan25lado3">#REF!</definedName>
    <definedName name="plan25larg1">#REF!</definedName>
    <definedName name="plan25larg2">#REF!</definedName>
    <definedName name="plan25larg3">#REF!</definedName>
    <definedName name="plan25pesototal">#REF!</definedName>
    <definedName name="plan25volumetotal">#REF!</definedName>
    <definedName name="plan26area1">#REF!</definedName>
    <definedName name="plan26area2">#REF!</definedName>
    <definedName name="plan26area3">#REF!</definedName>
    <definedName name="plan26comp1">#REF!</definedName>
    <definedName name="plan26comp2">#REF!</definedName>
    <definedName name="plan26comp3">#REF!</definedName>
    <definedName name="plan26dia">#REF!</definedName>
    <definedName name="plan26espeçuramedia">#REF!</definedName>
    <definedName name="plan26kmf">#REF!</definedName>
    <definedName name="plan26kmf2">#REF!</definedName>
    <definedName name="plan26kmf3">#REF!</definedName>
    <definedName name="plan26kmi">#REF!</definedName>
    <definedName name="plan26kmi2">#REF!</definedName>
    <definedName name="plan26kmi3">#REF!</definedName>
    <definedName name="plan26lado1">#REF!</definedName>
    <definedName name="plan26lado2">#REF!</definedName>
    <definedName name="plan26lado3">#REF!</definedName>
    <definedName name="plan26larg1">#REF!</definedName>
    <definedName name="plan26larg2">#REF!</definedName>
    <definedName name="plan26larg3">#REF!</definedName>
    <definedName name="plan26pesototal">#REF!</definedName>
    <definedName name="plan26volumetotal">#REF!</definedName>
    <definedName name="plan27area1">#REF!</definedName>
    <definedName name="plan27area2">#REF!</definedName>
    <definedName name="plan27area3">#REF!</definedName>
    <definedName name="plan27comp1">#REF!</definedName>
    <definedName name="plan27comp2">#REF!</definedName>
    <definedName name="plan27comp3">#REF!</definedName>
    <definedName name="plan27dia">#REF!</definedName>
    <definedName name="plan27espeçuramedia">#REF!</definedName>
    <definedName name="plan27kmf">#REF!</definedName>
    <definedName name="plan27kmf2">#REF!</definedName>
    <definedName name="plan27kmf3">#REF!</definedName>
    <definedName name="plan27kmi">#REF!</definedName>
    <definedName name="plan27kmi2">#REF!</definedName>
    <definedName name="plan27kmi3">#REF!</definedName>
    <definedName name="plan27lado1">#REF!</definedName>
    <definedName name="plan27lado2">#REF!</definedName>
    <definedName name="plan27lado3">#REF!</definedName>
    <definedName name="plan27larg1">#REF!</definedName>
    <definedName name="plan27larg2">#REF!</definedName>
    <definedName name="plan27larg3">#REF!</definedName>
    <definedName name="plan27pesototal">#REF!</definedName>
    <definedName name="plan27volumetotal">#REF!</definedName>
    <definedName name="plan8area1">#REF!</definedName>
    <definedName name="plan8area2">#REF!</definedName>
    <definedName name="plan8area3">#REF!</definedName>
    <definedName name="plan8comp1">#REF!</definedName>
    <definedName name="plan8comp2">#REF!</definedName>
    <definedName name="plan8comp3">#REF!</definedName>
    <definedName name="plan8dia">#REF!</definedName>
    <definedName name="plan8espeçuramedia">#REF!</definedName>
    <definedName name="plan8kmf">#REF!</definedName>
    <definedName name="plan8kmf2">#REF!</definedName>
    <definedName name="plan8kmf3">#REF!</definedName>
    <definedName name="plan8kmi">#REF!</definedName>
    <definedName name="plan8kmi2">#REF!</definedName>
    <definedName name="plan8kmi3">#REF!</definedName>
    <definedName name="plan8lado1">#REF!</definedName>
    <definedName name="plan8lado2">#REF!</definedName>
    <definedName name="plan8lado3">#REF!</definedName>
    <definedName name="plan8larg1">#REF!</definedName>
    <definedName name="plan8larg2">#REF!</definedName>
    <definedName name="plan8larg3">#REF!</definedName>
    <definedName name="plan8pesototal">#REF!</definedName>
    <definedName name="plan8volumetotal">#REF!</definedName>
    <definedName name="plan9area1">#REF!</definedName>
    <definedName name="plan9area2">#REF!</definedName>
    <definedName name="plan9area3">#REF!</definedName>
    <definedName name="plan9comp1">#REF!</definedName>
    <definedName name="plan9comp2">#REF!</definedName>
    <definedName name="plan9comp3">#REF!</definedName>
    <definedName name="plan9dia">#REF!</definedName>
    <definedName name="plan9espeçuramedia">#REF!</definedName>
    <definedName name="plan9kmf">#REF!</definedName>
    <definedName name="plan9kmf2">#REF!</definedName>
    <definedName name="plan9kmf3">#REF!</definedName>
    <definedName name="plan9kmi">#REF!</definedName>
    <definedName name="plan9kmi2">#REF!</definedName>
    <definedName name="plan9kmi3">#REF!</definedName>
    <definedName name="plan9lado1">#REF!</definedName>
    <definedName name="plan9lado2">#REF!</definedName>
    <definedName name="plan9lado3">#REF!</definedName>
    <definedName name="plan9larg1">#REF!</definedName>
    <definedName name="plan9larg2">#REF!</definedName>
    <definedName name="plan9larg3">#REF!</definedName>
    <definedName name="plan9pesototal">#REF!</definedName>
    <definedName name="plan9volumetotal">#REF!</definedName>
    <definedName name="PLANEJADA">#REF!</definedName>
    <definedName name="PLANILHA">#N/A</definedName>
    <definedName name="PLANILHA_1">#N/A</definedName>
    <definedName name="PLANILHA_2">#N/A</definedName>
    <definedName name="PlanilhasOriginais">#REF!</definedName>
    <definedName name="plano">#REF!</definedName>
    <definedName name="planReajus">#REF!</definedName>
    <definedName name="PLCD">"$#REF!.$L$39"</definedName>
    <definedName name="PLCD97">"$#REF!.$L$80"</definedName>
    <definedName name="PLDD">"'file:///D:/Meus documentos/ANASTÁCIO/SERCEL/BR262990800.xls'#$SERVIÇOS.$#REF!$#REF!"</definedName>
    <definedName name="PLIQ">"$#REF!.$C$5"</definedName>
    <definedName name="pliq1">"$#REF!.$C$6"</definedName>
    <definedName name="PLMBUQ">"$#REF!.$L$32"</definedName>
    <definedName name="PLVC">"'file:///D:/Meus documentos/ANASTÁCIO/SERCEL/BR262990800.xls'#$SERVIÇOS.$#REF!$#REF!"</definedName>
    <definedName name="PLVD">"'file:///D:/Meus documentos/ANASTÁCIO/SERCEL/BR262990800.xls'#$SERVIÇOS.$#REF!$#REF!"</definedName>
    <definedName name="PLW">"$#REF!.$F$14"</definedName>
    <definedName name="PLWA">"$#REF!.$F$13"</definedName>
    <definedName name="PMF">#REF!</definedName>
    <definedName name="PMFRPMAN">#REF!</definedName>
    <definedName name="PMFTBMAN">#REF!</definedName>
    <definedName name="PMREC">#REF!</definedName>
    <definedName name="PMUR" localSheetId="14">[1]SERVIÇO!#REF!</definedName>
    <definedName name="PMUR" localSheetId="21">[1]SERVIÇO!#REF!</definedName>
    <definedName name="PMUR" localSheetId="6">[1]SERVIÇO!#REF!</definedName>
    <definedName name="PMUR" localSheetId="7">[1]SERVIÇO!#REF!</definedName>
    <definedName name="PMUR" localSheetId="8">[1]SERVIÇO!#REF!</definedName>
    <definedName name="PMUR" localSheetId="19">[1]SERVIÇO!#REF!</definedName>
    <definedName name="PMUR" localSheetId="17">[1]SERVIÇO!#REF!</definedName>
    <definedName name="PMUR" localSheetId="18">[1]SERVIÇO!#REF!</definedName>
    <definedName name="PMUR" localSheetId="3">[1]SERVIÇO!#REF!</definedName>
    <definedName name="PMUR" localSheetId="4">[1]SERVIÇO!#REF!</definedName>
    <definedName name="PMUR" localSheetId="5">[1]SERVIÇO!#REF!</definedName>
    <definedName name="PMUR">[1]SERVIÇO!#REF!</definedName>
    <definedName name="PNPBASELE">#REF!</definedName>
    <definedName name="PNPBASMEC">#REF!</definedName>
    <definedName name="PO_QUIMICO_4KG" localSheetId="14">#REF!</definedName>
    <definedName name="PO_QUIMICO_4KG" localSheetId="21">#REF!</definedName>
    <definedName name="PO_QUIMICO_4KG" localSheetId="6">#REF!</definedName>
    <definedName name="PO_QUIMICO_4KG" localSheetId="7">#REF!</definedName>
    <definedName name="PO_QUIMICO_4KG" localSheetId="8">#REF!</definedName>
    <definedName name="PO_QUIMICO_4KG" localSheetId="19">#REF!</definedName>
    <definedName name="PO_QUIMICO_4KG" localSheetId="17">#REF!</definedName>
    <definedName name="PO_QUIMICO_4KG" localSheetId="18">#REF!</definedName>
    <definedName name="PO_QUIMICO_4KG" localSheetId="3">#REF!</definedName>
    <definedName name="PO_QUIMICO_4KG" localSheetId="4">#REF!</definedName>
    <definedName name="PO_QUIMICO_4KG" localSheetId="5">#REF!</definedName>
    <definedName name="PO_QUIMICO_4KG">#REF!</definedName>
    <definedName name="PONTALETE" localSheetId="14">#REF!</definedName>
    <definedName name="PONTALETE" localSheetId="21">#REF!</definedName>
    <definedName name="PONTALETE" localSheetId="6">#REF!</definedName>
    <definedName name="PONTALETE" localSheetId="7">#REF!</definedName>
    <definedName name="PONTALETE" localSheetId="8">#REF!</definedName>
    <definedName name="PONTALETE" localSheetId="19">#REF!</definedName>
    <definedName name="PONTALETE" localSheetId="17">#REF!</definedName>
    <definedName name="PONTALETE" localSheetId="18">#REF!</definedName>
    <definedName name="PONTALETE" localSheetId="3">#REF!</definedName>
    <definedName name="PONTALETE" localSheetId="4">#REF!</definedName>
    <definedName name="PONTALETE" localSheetId="5">#REF!</definedName>
    <definedName name="PONTALETE">#REF!</definedName>
    <definedName name="Ponte">#N/A</definedName>
    <definedName name="Ponte_1">#N/A</definedName>
    <definedName name="Ponte_2">#N/A</definedName>
    <definedName name="ponteest1650">#REF!</definedName>
    <definedName name="ponteest856">#REF!</definedName>
    <definedName name="ponteest894">#REF!</definedName>
    <definedName name="PONTEMADEIRA">#REF!</definedName>
    <definedName name="port" localSheetId="14">#REF!</definedName>
    <definedName name="port" localSheetId="17">#REF!</definedName>
    <definedName name="port" localSheetId="18">#REF!</definedName>
    <definedName name="port" localSheetId="3">#REF!</definedName>
    <definedName name="port" localSheetId="4">#REF!</definedName>
    <definedName name="port" localSheetId="5">#REF!</definedName>
    <definedName name="port">#REF!</definedName>
    <definedName name="Posição" hidden="1">#REF!</definedName>
    <definedName name="Potencia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PAG">#REF!</definedName>
    <definedName name="PPCOFINS">#REF!</definedName>
    <definedName name="PPFRE">#REF!</definedName>
    <definedName name="PPICMS">#REF!</definedName>
    <definedName name="PPIPI">#REF!</definedName>
    <definedName name="PPPIS">#REF!</definedName>
    <definedName name="PPREP">#REF!</definedName>
    <definedName name="PPSAL">#REF!</definedName>
    <definedName name="PQP.">#REF!</definedName>
    <definedName name="Prd" hidden="1">#N/A</definedName>
    <definedName name="PrdAux" hidden="1">#N/A</definedName>
    <definedName name="PRDM">"'file:///D:/Meus documentos/ANASTÁCIO/SERCEL/BR262990800.xls'#$SERVIÇOS.$#REF!$#REF!"</definedName>
    <definedName name="PRE">#REF!</definedName>
    <definedName name="Preço_Improd.">#REF!</definedName>
    <definedName name="Preço_parcial_15">#REF!</definedName>
    <definedName name="Preço_prod.">#REF!</definedName>
    <definedName name="preco1">#REF!</definedName>
    <definedName name="PREÇOS_10">#REF!</definedName>
    <definedName name="PREÇOS_17">#REF!</definedName>
    <definedName name="PREÇOS_6">#REF!</definedName>
    <definedName name="PREÇOS_7">#REF!</definedName>
    <definedName name="PREÇOS_8">#REF!</definedName>
    <definedName name="PREÇOS_9">#REF!</definedName>
    <definedName name="PREF" localSheetId="14">#REF!</definedName>
    <definedName name="PREF" localSheetId="17">#REF!</definedName>
    <definedName name="PREF" localSheetId="18">#REF!</definedName>
    <definedName name="PREF" localSheetId="3">#REF!</definedName>
    <definedName name="PREF" localSheetId="4">#REF!</definedName>
    <definedName name="PREF" localSheetId="5">#REF!</definedName>
    <definedName name="PREF">#REF!</definedName>
    <definedName name="prego" localSheetId="14">#REF!</definedName>
    <definedName name="prego" localSheetId="21">#REF!</definedName>
    <definedName name="prego" localSheetId="6">#REF!</definedName>
    <definedName name="prego" localSheetId="7">#REF!</definedName>
    <definedName name="prego" localSheetId="8">#REF!</definedName>
    <definedName name="prego" localSheetId="19">#REF!</definedName>
    <definedName name="prego" localSheetId="17">#REF!</definedName>
    <definedName name="prego" localSheetId="18">#REF!</definedName>
    <definedName name="prego" localSheetId="3">#REF!</definedName>
    <definedName name="prego" localSheetId="4">#REF!</definedName>
    <definedName name="prego" localSheetId="5">#REF!</definedName>
    <definedName name="prego">#REF!</definedName>
    <definedName name="PREGO_1_X_16" localSheetId="14">#REF!</definedName>
    <definedName name="PREGO_1_X_16" localSheetId="21">#REF!</definedName>
    <definedName name="PREGO_1_X_16" localSheetId="6">#REF!</definedName>
    <definedName name="PREGO_1_X_16" localSheetId="7">#REF!</definedName>
    <definedName name="PREGO_1_X_16" localSheetId="8">#REF!</definedName>
    <definedName name="PREGO_1_X_16" localSheetId="17">#REF!</definedName>
    <definedName name="PREGO_1_X_16" localSheetId="18">#REF!</definedName>
    <definedName name="PREGO_1_X_16" localSheetId="3">#REF!</definedName>
    <definedName name="PREGO_1_X_16" localSheetId="4">#REF!</definedName>
    <definedName name="PREGO_1_X_16" localSheetId="5">#REF!</definedName>
    <definedName name="PREGO_1_X_16">#REF!</definedName>
    <definedName name="PREGO_2_12_X_12" localSheetId="14">#REF!</definedName>
    <definedName name="PREGO_2_12_X_12" localSheetId="21">#REF!</definedName>
    <definedName name="PREGO_2_12_X_12" localSheetId="6">#REF!</definedName>
    <definedName name="PREGO_2_12_X_12" localSheetId="7">#REF!</definedName>
    <definedName name="PREGO_2_12_X_12" localSheetId="8">#REF!</definedName>
    <definedName name="PREGO_2_12_X_12" localSheetId="17">#REF!</definedName>
    <definedName name="PREGO_2_12_X_12" localSheetId="18">#REF!</definedName>
    <definedName name="PREGO_2_12_X_12" localSheetId="3">#REF!</definedName>
    <definedName name="PREGO_2_12_X_12" localSheetId="4">#REF!</definedName>
    <definedName name="PREGO_2_12_X_12" localSheetId="5">#REF!</definedName>
    <definedName name="PREGO_2_12_X_12">#REF!</definedName>
    <definedName name="PREGO_2_12X10" localSheetId="14">#REF!</definedName>
    <definedName name="PREGO_2_12X10" localSheetId="21">#REF!</definedName>
    <definedName name="PREGO_2_12X10" localSheetId="6">#REF!</definedName>
    <definedName name="PREGO_2_12X10" localSheetId="7">#REF!</definedName>
    <definedName name="PREGO_2_12X10" localSheetId="8">#REF!</definedName>
    <definedName name="PREGO_2_12X10" localSheetId="17">#REF!</definedName>
    <definedName name="PREGO_2_12X10" localSheetId="18">#REF!</definedName>
    <definedName name="PREGO_2_12X10" localSheetId="3">#REF!</definedName>
    <definedName name="PREGO_2_12X10" localSheetId="4">#REF!</definedName>
    <definedName name="PREGO_2_12X10" localSheetId="5">#REF!</definedName>
    <definedName name="PREGO_2_12X10">#REF!</definedName>
    <definedName name="PREGO_2X11" localSheetId="14">#REF!</definedName>
    <definedName name="PREGO_2X11" localSheetId="21">#REF!</definedName>
    <definedName name="PREGO_2X11" localSheetId="6">#REF!</definedName>
    <definedName name="PREGO_2X11" localSheetId="7">#REF!</definedName>
    <definedName name="PREGO_2X11" localSheetId="8">#REF!</definedName>
    <definedName name="PREGO_2X11" localSheetId="17">#REF!</definedName>
    <definedName name="PREGO_2X11" localSheetId="18">#REF!</definedName>
    <definedName name="PREGO_2X11" localSheetId="3">#REF!</definedName>
    <definedName name="PREGO_2X11" localSheetId="4">#REF!</definedName>
    <definedName name="PREGO_2X11" localSheetId="5">#REF!</definedName>
    <definedName name="PREGO_2X11">#REF!</definedName>
    <definedName name="PREGO_2X12" localSheetId="14">#REF!</definedName>
    <definedName name="PREGO_2X12" localSheetId="21">#REF!</definedName>
    <definedName name="PREGO_2X12" localSheetId="6">#REF!</definedName>
    <definedName name="PREGO_2X12" localSheetId="7">#REF!</definedName>
    <definedName name="PREGO_2X12" localSheetId="8">#REF!</definedName>
    <definedName name="PREGO_2X12" localSheetId="17">#REF!</definedName>
    <definedName name="PREGO_2X12" localSheetId="18">#REF!</definedName>
    <definedName name="PREGO_2X12" localSheetId="3">#REF!</definedName>
    <definedName name="PREGO_2X12" localSheetId="4">#REF!</definedName>
    <definedName name="PREGO_2X12" localSheetId="5">#REF!</definedName>
    <definedName name="PREGO_2X12">#REF!</definedName>
    <definedName name="Print_Area_MI">#REF!</definedName>
    <definedName name="Print_Area_MI_15">#REF!</definedName>
    <definedName name="Print_Area_MI_19">#REF!</definedName>
    <definedName name="Print_Area_MI_21">#REF!</definedName>
    <definedName name="Print_Area_MI_21_19">#REF!</definedName>
    <definedName name="Print_Area_MI_4">#REF!</definedName>
    <definedName name="PRINT_TITLES_MI">#REF!</definedName>
    <definedName name="PRINT_TITLES_MI_15">#REF!</definedName>
    <definedName name="PRINT_TITLES_MI_19">#REF!</definedName>
    <definedName name="PRINT_TITLES_MI_4">#REF!</definedName>
    <definedName name="PRMCC">"'file:///D:/Meus documentos/ANASTÁCIO/SERCEL/BR262990800.xls'#$SERVIÇOS.$#REF!$#REF!"</definedName>
    <definedName name="PROD_1" hidden="1">{#N/A,#N/A,TRUE,"Serviços"}</definedName>
    <definedName name="PRODEAGRO">#REF!</definedName>
    <definedName name="produ">#REF!</definedName>
    <definedName name="produção">#REF!</definedName>
    <definedName name="produçao1">#REF!</definedName>
    <definedName name="ProteçãoAmbiental">#REF!</definedName>
    <definedName name="ProteçãoAmbiental_6">"'file:///Eng_aroldo/Meus documentos/Documents and Settings/All Users/Documentos/BR 364 - Diamantino/Medições/Med 04/MP04.xls'#$'Medição Completa'.$#REF!$#REF!"</definedName>
    <definedName name="PRRMBF">"'file:///D:/Meus documentos/ANASTÁCIO/SERCEL/BR262990800.xls'#$SERVIÇOS.$#REF!$#REF!"</definedName>
    <definedName name="pte">#N/A</definedName>
    <definedName name="pte_1">#N/A</definedName>
    <definedName name="pte_2">#N/A</definedName>
    <definedName name="PTGERAL" localSheetId="14">[1]SERVIÇO!#REF!</definedName>
    <definedName name="PTGERAL" localSheetId="21">[1]SERVIÇO!#REF!</definedName>
    <definedName name="PTGERAL" localSheetId="6">[1]SERVIÇO!#REF!</definedName>
    <definedName name="PTGERAL" localSheetId="7">[1]SERVIÇO!#REF!</definedName>
    <definedName name="PTGERAL" localSheetId="8">[1]SERVIÇO!#REF!</definedName>
    <definedName name="PTGERAL" localSheetId="19">[1]SERVIÇO!#REF!</definedName>
    <definedName name="PTGERAL" localSheetId="17">[1]SERVIÇO!#REF!</definedName>
    <definedName name="PTGERAL" localSheetId="18">[1]SERVIÇO!#REF!</definedName>
    <definedName name="PTGERAL" localSheetId="3">[1]SERVIÇO!#REF!</definedName>
    <definedName name="PTGERAL" localSheetId="4">[1]SERVIÇO!#REF!</definedName>
    <definedName name="PTGERAL" localSheetId="5">[1]SERVIÇO!#REF!</definedName>
    <definedName name="PTGERAL">[1]SERVIÇO!#REF!</definedName>
    <definedName name="Pto">ROUND(#REF!*#REF!,2)</definedName>
    <definedName name="PTONSUCATA">#REF!</definedName>
    <definedName name="Pun">#N/A</definedName>
    <definedName name="pz">#REF!</definedName>
    <definedName name="q">#REF!</definedName>
    <definedName name="QD" hidden="1">#REF!</definedName>
    <definedName name="Qd.Comp.Miranda">Plan1</definedName>
    <definedName name="Qd.Comp.Miranda_1">#N/A</definedName>
    <definedName name="Qd.Comp.Miranda_2">#N/A</definedName>
    <definedName name="qq">#REF!</definedName>
    <definedName name="QQ_1">[0]!QQ_1</definedName>
    <definedName name="QQ_2" localSheetId="14">#N/A</definedName>
    <definedName name="QQ_2" localSheetId="21">#N/A</definedName>
    <definedName name="QQ_2" localSheetId="19">#N/A</definedName>
    <definedName name="QQ_2" localSheetId="3">#N/A</definedName>
    <definedName name="QQ_2" localSheetId="4">#N/A</definedName>
    <definedName name="QQ_2" localSheetId="5">#N/A</definedName>
    <definedName name="QQ_2">Ensaios!QQ_2</definedName>
    <definedName name="qq_2_">#N/A</definedName>
    <definedName name="qq_2__1">#N/A</definedName>
    <definedName name="qq_2__2">#N/A</definedName>
    <definedName name="QQ_2_1">#N/A</definedName>
    <definedName name="QQ_2_2">#N/A</definedName>
    <definedName name="QTD" hidden="1">#REF!</definedName>
    <definedName name="QtEq" hidden="1">#REF!</definedName>
    <definedName name="QtMo" hidden="1">#REF!</definedName>
    <definedName name="QtMp" hidden="1">#REF!</definedName>
    <definedName name="QTNULO" localSheetId="14">[1]SERVIÇO!#REF!</definedName>
    <definedName name="QTNULO" localSheetId="21">[1]SERVIÇO!#REF!</definedName>
    <definedName name="QTNULO" localSheetId="6">[1]SERVIÇO!#REF!</definedName>
    <definedName name="QTNULO" localSheetId="7">[1]SERVIÇO!#REF!</definedName>
    <definedName name="QTNULO" localSheetId="8">[1]SERVIÇO!#REF!</definedName>
    <definedName name="QTNULO" localSheetId="19">[1]SERVIÇO!#REF!</definedName>
    <definedName name="QTNULO" localSheetId="17">[1]SERVIÇO!#REF!</definedName>
    <definedName name="QTNULO" localSheetId="18">[1]SERVIÇO!#REF!</definedName>
    <definedName name="QTNULO" localSheetId="3">[1]SERVIÇO!#REF!</definedName>
    <definedName name="QTNULO" localSheetId="4">[1]SERVIÇO!#REF!</definedName>
    <definedName name="QTNULO" localSheetId="5">[1]SERVIÇO!#REF!</definedName>
    <definedName name="QTNULO">[1]SERVIÇO!#REF!</definedName>
    <definedName name="QTPADRAO" localSheetId="14">[1]SERVIÇO!#REF!</definedName>
    <definedName name="QTPADRAO" localSheetId="21">[1]SERVIÇO!#REF!</definedName>
    <definedName name="QTPADRAO" localSheetId="6">[1]SERVIÇO!#REF!</definedName>
    <definedName name="QTPADRAO" localSheetId="7">[1]SERVIÇO!#REF!</definedName>
    <definedName name="QTPADRAO" localSheetId="8">[1]SERVIÇO!#REF!</definedName>
    <definedName name="QTPADRAO" localSheetId="19">[1]SERVIÇO!#REF!</definedName>
    <definedName name="QTPADRAO" localSheetId="17">[1]SERVIÇO!#REF!</definedName>
    <definedName name="QTPADRAO" localSheetId="18">[1]SERVIÇO!#REF!</definedName>
    <definedName name="QTPADRAO" localSheetId="3">[1]SERVIÇO!#REF!</definedName>
    <definedName name="QTPADRAO" localSheetId="4">[1]SERVIÇO!#REF!</definedName>
    <definedName name="QTPADRAO" localSheetId="5">[1]SERVIÇO!#REF!</definedName>
    <definedName name="QTPADRAO">[1]SERVIÇO!#REF!</definedName>
    <definedName name="QTRES" localSheetId="14">[1]SERVIÇO!#REF!</definedName>
    <definedName name="QTRES" localSheetId="21">[1]SERVIÇO!#REF!</definedName>
    <definedName name="QTRES" localSheetId="6">[1]SERVIÇO!#REF!</definedName>
    <definedName name="QTRES" localSheetId="7">[1]SERVIÇO!#REF!</definedName>
    <definedName name="QTRES" localSheetId="8">[1]SERVIÇO!#REF!</definedName>
    <definedName name="QTRES" localSheetId="17">[1]SERVIÇO!#REF!</definedName>
    <definedName name="QTRES" localSheetId="18">[1]SERVIÇO!#REF!</definedName>
    <definedName name="QTRES" localSheetId="3">[1]SERVIÇO!#REF!</definedName>
    <definedName name="QTRES" localSheetId="4">[1]SERVIÇO!#REF!</definedName>
    <definedName name="QTRES" localSheetId="5">[1]SERVIÇO!#REF!</definedName>
    <definedName name="QTRES">[1]SERVIÇO!#REF!</definedName>
    <definedName name="QtTr" hidden="1">#REF!</definedName>
    <definedName name="QUANT" localSheetId="14">[1]SERVIÇO!#REF!</definedName>
    <definedName name="QUANT" localSheetId="21">[1]SERVIÇO!#REF!</definedName>
    <definedName name="QUANT" localSheetId="6">[1]SERVIÇO!#REF!</definedName>
    <definedName name="QUANT" localSheetId="7">[1]SERVIÇO!#REF!</definedName>
    <definedName name="QUANT" localSheetId="8">[1]SERVIÇO!#REF!</definedName>
    <definedName name="QUANT" localSheetId="17">[1]SERVIÇO!#REF!</definedName>
    <definedName name="QUANT" localSheetId="18">[1]SERVIÇO!#REF!</definedName>
    <definedName name="QUANT" localSheetId="3">[1]SERVIÇO!#REF!</definedName>
    <definedName name="QUANT" localSheetId="4">[1]SERVIÇO!#REF!</definedName>
    <definedName name="QUANT" localSheetId="5">[1]SERVIÇO!#REF!</definedName>
    <definedName name="QUANT">[1]SERVIÇO!#REF!</definedName>
    <definedName name="Quant.">#REF!</definedName>
    <definedName name="Quant.1">#REF!</definedName>
    <definedName name="QUANT_acumu">#REF!</definedName>
    <definedName name="QUANTIDADE">#REF!</definedName>
    <definedName name="QUANTIDADE_10">#REF!</definedName>
    <definedName name="QUANTIDADE_10_19">#REF!</definedName>
    <definedName name="QUANTIDADE_17">#REF!</definedName>
    <definedName name="QUANTIDADE_17_19">#REF!</definedName>
    <definedName name="QUANTIDADE_19">#REF!</definedName>
    <definedName name="QUANTIDADE_6">#REF!</definedName>
    <definedName name="QUANTIDADE_6_19">#REF!</definedName>
    <definedName name="QUANTIDADE_7">#REF!</definedName>
    <definedName name="QUANTIDADE_7_19">#REF!</definedName>
    <definedName name="QUANTIDADE_8">#REF!</definedName>
    <definedName name="QUANTIDADE_8_19">#REF!</definedName>
    <definedName name="QUANTIDADE_9">#REF!</definedName>
    <definedName name="QUANTIDADE_9_19">#REF!</definedName>
    <definedName name="QUANTIDADES">[0]!QUANTIDADES</definedName>
    <definedName name="QUANTP" localSheetId="14">[1]SERVIÇO!#REF!</definedName>
    <definedName name="QUANTP" localSheetId="21">[1]SERVIÇO!#REF!</definedName>
    <definedName name="QUANTP" localSheetId="6">[1]SERVIÇO!#REF!</definedName>
    <definedName name="QUANTP" localSheetId="7">[1]SERVIÇO!#REF!</definedName>
    <definedName name="QUANTP" localSheetId="8">[1]SERVIÇO!#REF!</definedName>
    <definedName name="QUANTP" localSheetId="17">[1]SERVIÇO!#REF!</definedName>
    <definedName name="QUANTP" localSheetId="18">[1]SERVIÇO!#REF!</definedName>
    <definedName name="QUANTP" localSheetId="3">[1]SERVIÇO!#REF!</definedName>
    <definedName name="QUANTP" localSheetId="4">[1]SERVIÇO!#REF!</definedName>
    <definedName name="QUANTP" localSheetId="5">[1]SERVIÇO!#REF!</definedName>
    <definedName name="QUANTP">[1]SERVIÇO!#REF!</definedName>
    <definedName name="QUE_P_E_ISSO">[0]!QUE_P_E_ISSO</definedName>
    <definedName name="queiroz">#REF!</definedName>
    <definedName name="quilometros">#REF!</definedName>
    <definedName name="qwer">#N/A</definedName>
    <definedName name="rach">#N/A</definedName>
    <definedName name="rach_1">#N/A</definedName>
    <definedName name="rach_2">#N/A</definedName>
    <definedName name="Rachão">#N/A</definedName>
    <definedName name="Rachão_1">#N/A</definedName>
    <definedName name="Rachão_2">#N/A</definedName>
    <definedName name="RARQIMP" localSheetId="14">[1]SERVIÇO!#REF!</definedName>
    <definedName name="RARQIMP" localSheetId="21">[1]SERVIÇO!#REF!</definedName>
    <definedName name="RARQIMP" localSheetId="6">[1]SERVIÇO!#REF!</definedName>
    <definedName name="RARQIMP" localSheetId="7">[1]SERVIÇO!#REF!</definedName>
    <definedName name="RARQIMP" localSheetId="8">[1]SERVIÇO!#REF!</definedName>
    <definedName name="RARQIMP" localSheetId="17">[1]SERVIÇO!#REF!</definedName>
    <definedName name="RARQIMP" localSheetId="18">[1]SERVIÇO!#REF!</definedName>
    <definedName name="RARQIMP" localSheetId="3">[1]SERVIÇO!#REF!</definedName>
    <definedName name="RARQIMP" localSheetId="4">[1]SERVIÇO!#REF!</definedName>
    <definedName name="RARQIMP" localSheetId="5">[1]SERVIÇO!#REF!</definedName>
    <definedName name="RARQIMP">[1]SERVIÇO!#REF!</definedName>
    <definedName name="RBV">[8]Teor!$C$3:$C$7</definedName>
    <definedName name="rc.cerca">#REF!</definedName>
    <definedName name="RDGDCELE">#REF!</definedName>
    <definedName name="RDGDCMEC">#REF!</definedName>
    <definedName name="RDM">"'file:///D:/Meus documentos/ANASTÁCIO/SERCEL/BR262990800.xls'#$SERVIÇOS.$#REF!$#REF!"</definedName>
    <definedName name="rea">#REF!</definedName>
    <definedName name="rea_4">"$#REF!.$J$#REF!"</definedName>
    <definedName name="rea_5">#REF!</definedName>
    <definedName name="REAJ">"$#REF!.$F$16"</definedName>
    <definedName name="Reajuste_">#REF!</definedName>
    <definedName name="REATAPILO">#REF!</definedName>
    <definedName name="rec">#N/A</definedName>
    <definedName name="rec_1">#N/A</definedName>
    <definedName name="rec_2">#N/A</definedName>
    <definedName name="REC0MPMBUFMAN">"$#REF!.$I$36"</definedName>
    <definedName name="REC110PI">#REF!</definedName>
    <definedName name="REC110R">#REF!</definedName>
    <definedName name="REC316PI">#REF!</definedName>
    <definedName name="REC316R">#REF!</definedName>
    <definedName name="RECADUC" localSheetId="14">[1]SERVIÇO!#REF!</definedName>
    <definedName name="RECADUC" localSheetId="21">[1]SERVIÇO!#REF!</definedName>
    <definedName name="RECADUC" localSheetId="6">[1]SERVIÇO!#REF!</definedName>
    <definedName name="RECADUC" localSheetId="7">[1]SERVIÇO!#REF!</definedName>
    <definedName name="RECADUC" localSheetId="8">[1]SERVIÇO!#REF!</definedName>
    <definedName name="RECADUC" localSheetId="19">[1]SERVIÇO!#REF!</definedName>
    <definedName name="RECADUC" localSheetId="17">[1]SERVIÇO!#REF!</definedName>
    <definedName name="RECADUC" localSheetId="18">[1]SERVIÇO!#REF!</definedName>
    <definedName name="RECADUC" localSheetId="3">[1]SERVIÇO!#REF!</definedName>
    <definedName name="RECADUC" localSheetId="4">[1]SERVIÇO!#REF!</definedName>
    <definedName name="RECADUC" localSheetId="5">[1]SERVIÇO!#REF!</definedName>
    <definedName name="RECADUC">[1]SERVIÇO!#REF!</definedName>
    <definedName name="recc">#N/A</definedName>
    <definedName name="recc_1">#N/A</definedName>
    <definedName name="recc_2">#N/A</definedName>
    <definedName name="RECMANATERRO">#REF!</definedName>
    <definedName name="RECMECFAIXA">"$#REF!.$I$27"</definedName>
    <definedName name="RECOMECATERRO">#REF!</definedName>
    <definedName name="RECOMPMBUFPIL">#REF!</definedName>
    <definedName name="RECOMPMBUFREC">"$#REF!.$I$36"</definedName>
    <definedName name="RECOMPMBUQPIL">#REF!</definedName>
    <definedName name="RECOMPOSIÇÃO">#REF!</definedName>
    <definedName name="RECOMPOSIÇÃO_7">#REF!</definedName>
    <definedName name="RECOMPOSIÇÃOREST">#REF!</definedName>
    <definedName name="RECOMPPLACA">"$#REF!.$F$37"</definedName>
    <definedName name="RECOMPREVMAN">#REF!</definedName>
    <definedName name="RECONFORMAÇÃO">#REF!</definedName>
    <definedName name="Recorder">#REF!</definedName>
    <definedName name="RECPLACA">#REF!</definedName>
    <definedName name="red_3">#REF!</definedName>
    <definedName name="REFERENCIA">#REF!</definedName>
    <definedName name="REFERENTE" localSheetId="14">#REF!</definedName>
    <definedName name="REFERENTE" localSheetId="21">#REF!</definedName>
    <definedName name="REFERENTE" localSheetId="6">#REF!</definedName>
    <definedName name="REFERENTE" localSheetId="7">#REF!</definedName>
    <definedName name="REFERENTE" localSheetId="8">#REF!</definedName>
    <definedName name="REFERENTE" localSheetId="19">#REF!</definedName>
    <definedName name="REFERENTE" localSheetId="17">#REF!</definedName>
    <definedName name="REFERENTE" localSheetId="18">#REF!</definedName>
    <definedName name="REFERENTE" localSheetId="3">#REF!</definedName>
    <definedName name="REFERENTE" localSheetId="4">#REF!</definedName>
    <definedName name="REFERENTE" localSheetId="5">#REF!</definedName>
    <definedName name="REFERENTE">#REF!</definedName>
    <definedName name="REG" localSheetId="14">#REF!</definedName>
    <definedName name="REG" localSheetId="21">#REF!</definedName>
    <definedName name="REG" localSheetId="6">#REF!</definedName>
    <definedName name="REG" localSheetId="7">#REF!</definedName>
    <definedName name="REG" localSheetId="8">#REF!</definedName>
    <definedName name="REG" localSheetId="19">#REF!</definedName>
    <definedName name="REG" localSheetId="17">#REF!</definedName>
    <definedName name="REG" localSheetId="18">#REF!</definedName>
    <definedName name="REG" localSheetId="3">#REF!</definedName>
    <definedName name="REG" localSheetId="4">#REF!</definedName>
    <definedName name="REG" localSheetId="5">#REF!</definedName>
    <definedName name="REG">#REF!</definedName>
    <definedName name="REG_SUB_LEITO">#REF!</definedName>
    <definedName name="regmecfaixa">"$#REF!.$G$46"</definedName>
    <definedName name="REGUA_DUZIA">[3]Insumos!$I$61</definedName>
    <definedName name="REGULA" localSheetId="14">#REF!</definedName>
    <definedName name="REGULA" localSheetId="21">#REF!</definedName>
    <definedName name="REGULA" localSheetId="6">#REF!</definedName>
    <definedName name="REGULA" localSheetId="7">#REF!</definedName>
    <definedName name="REGULA" localSheetId="8">#REF!</definedName>
    <definedName name="REGULA" localSheetId="19">#REF!</definedName>
    <definedName name="REGULA" localSheetId="17">#REF!</definedName>
    <definedName name="REGULA" localSheetId="18">#REF!</definedName>
    <definedName name="REGULA" localSheetId="3">#REF!</definedName>
    <definedName name="REGULA" localSheetId="4">#REF!</definedName>
    <definedName name="REGULA" localSheetId="5">#REF!</definedName>
    <definedName name="REGULA">#REF!</definedName>
    <definedName name="Reimbursement">"Reembolso"</definedName>
    <definedName name="REJUNTE" localSheetId="14">#REF!</definedName>
    <definedName name="REJUNTE" localSheetId="21">#REF!</definedName>
    <definedName name="REJUNTE" localSheetId="6">#REF!</definedName>
    <definedName name="REJUNTE" localSheetId="7">#REF!</definedName>
    <definedName name="REJUNTE" localSheetId="8">#REF!</definedName>
    <definedName name="REJUNTE" localSheetId="19">#REF!</definedName>
    <definedName name="REJUNTE" localSheetId="17">#REF!</definedName>
    <definedName name="REJUNTE" localSheetId="18">#REF!</definedName>
    <definedName name="REJUNTE" localSheetId="3">#REF!</definedName>
    <definedName name="REJUNTE" localSheetId="4">#REF!</definedName>
    <definedName name="REJUNTE" localSheetId="5">#REF!</definedName>
    <definedName name="REJUNTE">#REF!</definedName>
    <definedName name="REL" hidden="1">{#N/A,#N/A,TRUE,"Serviços"}</definedName>
    <definedName name="Relat" hidden="1">#REF!</definedName>
    <definedName name="relatorio">#N/A</definedName>
    <definedName name="RELATÓRIO_DOS_SERVIÇOS_EXECUTADOS">#REF!</definedName>
    <definedName name="relequip">#REF!</definedName>
    <definedName name="REMENDO">#REF!</definedName>
    <definedName name="REMENDOMAN">#REF!</definedName>
    <definedName name="REMENDOMBUFPIL">#REF!</definedName>
    <definedName name="REMENDOMBUQPIL">#REF!</definedName>
    <definedName name="REMENDOPROF">#REF!</definedName>
    <definedName name="REMENDOPROF_7">#REF!</definedName>
    <definedName name="REMENDOPROFMAN">#REF!</definedName>
    <definedName name="REMENDOPROFREST">#REF!</definedName>
    <definedName name="REMENDOREST">#REF!</definedName>
    <definedName name="REMENDORESTF">#REF!</definedName>
    <definedName name="REMMANDEBARR">"$#REF!.$I$27"</definedName>
    <definedName name="remmanmatbetman">"$#REF!.$I$27"</definedName>
    <definedName name="REMMBUFMAN">"$#REF!.$M$39"</definedName>
    <definedName name="REMMECMAN">"$#REF!.$I$27"</definedName>
    <definedName name="remoc">#REF!</definedName>
    <definedName name="REMOÇÃO">#REF!</definedName>
    <definedName name="REMOÇÃO_PAV">#REF!</definedName>
    <definedName name="Rendimento">#REF!</definedName>
    <definedName name="res">#N/A</definedName>
    <definedName name="res_1">#N/A</definedName>
    <definedName name="res_2">#N/A</definedName>
    <definedName name="RESIDENCIAROO">#REF!</definedName>
    <definedName name="RESIDENCIAROO1">#REF!</definedName>
    <definedName name="resultadorendimento">#REF!</definedName>
    <definedName name="RESUMO" localSheetId="14">#N/A</definedName>
    <definedName name="RESUMO" localSheetId="21">#N/A</definedName>
    <definedName name="RESUMO" localSheetId="19">#N/A</definedName>
    <definedName name="RESUMO" localSheetId="3">#N/A</definedName>
    <definedName name="RESUMO" localSheetId="4">#N/A</definedName>
    <definedName name="RESUMO" localSheetId="5">#N/A</definedName>
    <definedName name="RESUMO">Ensaios!RESUMO</definedName>
    <definedName name="RESUMO_1">#N/A</definedName>
    <definedName name="RESUMO_2">#N/A</definedName>
    <definedName name="resumo2">#REF!</definedName>
    <definedName name="resumou" hidden="1">{#N/A,#N/A,TRUE,"Plan1"}</definedName>
    <definedName name="REV">#REF!</definedName>
    <definedName name="REV.">#REF!</definedName>
    <definedName name="REV.PRIMÁRIO">#REF!</definedName>
    <definedName name="RG">#REF!</definedName>
    <definedName name="ridbeb" localSheetId="14">[1]SERVIÇO!#REF!</definedName>
    <definedName name="ridbeb" localSheetId="21">[1]SERVIÇO!#REF!</definedName>
    <definedName name="ridbeb" localSheetId="6">[1]SERVIÇO!#REF!</definedName>
    <definedName name="ridbeb" localSheetId="7">[1]SERVIÇO!#REF!</definedName>
    <definedName name="ridbeb" localSheetId="8">[1]SERVIÇO!#REF!</definedName>
    <definedName name="ridbeb" localSheetId="19">[1]SERVIÇO!#REF!</definedName>
    <definedName name="ridbeb" localSheetId="17">[1]SERVIÇO!#REF!</definedName>
    <definedName name="ridbeb" localSheetId="18">[1]SERVIÇO!#REF!</definedName>
    <definedName name="ridbeb" localSheetId="3">[1]SERVIÇO!#REF!</definedName>
    <definedName name="ridbeb" localSheetId="4">[1]SERVIÇO!#REF!</definedName>
    <definedName name="ridbeb" localSheetId="5">[1]SERVIÇO!#REF!</definedName>
    <definedName name="ridbeb">[1]SERVIÇO!#REF!</definedName>
    <definedName name="RIDCHAF" localSheetId="14">[1]SERVIÇO!#REF!</definedName>
    <definedName name="RIDCHAF" localSheetId="21">[1]SERVIÇO!#REF!</definedName>
    <definedName name="RIDCHAF" localSheetId="6">[1]SERVIÇO!#REF!</definedName>
    <definedName name="RIDCHAF" localSheetId="7">[1]SERVIÇO!#REF!</definedName>
    <definedName name="RIDCHAF" localSheetId="8">[1]SERVIÇO!#REF!</definedName>
    <definedName name="RIDCHAF" localSheetId="19">[1]SERVIÇO!#REF!</definedName>
    <definedName name="RIDCHAF" localSheetId="17">[1]SERVIÇO!#REF!</definedName>
    <definedName name="RIDCHAF" localSheetId="18">[1]SERVIÇO!#REF!</definedName>
    <definedName name="RIDCHAF" localSheetId="3">[1]SERVIÇO!#REF!</definedName>
    <definedName name="RIDCHAF" localSheetId="4">[1]SERVIÇO!#REF!</definedName>
    <definedName name="RIDCHAF" localSheetId="5">[1]SERVIÇO!#REF!</definedName>
    <definedName name="RIDCHAF">[1]SERVIÇO!#REF!</definedName>
    <definedName name="ridres05" localSheetId="14">[1]SERVIÇO!#REF!</definedName>
    <definedName name="ridres05" localSheetId="21">[1]SERVIÇO!#REF!</definedName>
    <definedName name="ridres05" localSheetId="6">[1]SERVIÇO!#REF!</definedName>
    <definedName name="ridres05" localSheetId="7">[1]SERVIÇO!#REF!</definedName>
    <definedName name="ridres05" localSheetId="8">[1]SERVIÇO!#REF!</definedName>
    <definedName name="ridres05" localSheetId="17">[1]SERVIÇO!#REF!</definedName>
    <definedName name="ridres05" localSheetId="18">[1]SERVIÇO!#REF!</definedName>
    <definedName name="ridres05" localSheetId="3">[1]SERVIÇO!#REF!</definedName>
    <definedName name="ridres05" localSheetId="4">[1]SERVIÇO!#REF!</definedName>
    <definedName name="ridres05" localSheetId="5">[1]SERVIÇO!#REF!</definedName>
    <definedName name="ridres05">[1]SERVIÇO!#REF!</definedName>
    <definedName name="RIDRES10" localSheetId="14">[1]SERVIÇO!#REF!</definedName>
    <definedName name="RIDRES10" localSheetId="21">[1]SERVIÇO!#REF!</definedName>
    <definedName name="RIDRES10" localSheetId="6">[1]SERVIÇO!#REF!</definedName>
    <definedName name="RIDRES10" localSheetId="7">[1]SERVIÇO!#REF!</definedName>
    <definedName name="RIDRES10" localSheetId="8">[1]SERVIÇO!#REF!</definedName>
    <definedName name="RIDRES10" localSheetId="17">[1]SERVIÇO!#REF!</definedName>
    <definedName name="RIDRES10" localSheetId="18">[1]SERVIÇO!#REF!</definedName>
    <definedName name="RIDRES10" localSheetId="3">[1]SERVIÇO!#REF!</definedName>
    <definedName name="RIDRES10" localSheetId="4">[1]SERVIÇO!#REF!</definedName>
    <definedName name="RIDRES10" localSheetId="5">[1]SERVIÇO!#REF!</definedName>
    <definedName name="RIDRES10">[1]SERVIÇO!#REF!</definedName>
    <definedName name="RIDRES15" localSheetId="14">[1]SERVIÇO!#REF!</definedName>
    <definedName name="RIDRES15" localSheetId="21">[1]SERVIÇO!#REF!</definedName>
    <definedName name="RIDRES15" localSheetId="6">[1]SERVIÇO!#REF!</definedName>
    <definedName name="RIDRES15" localSheetId="7">[1]SERVIÇO!#REF!</definedName>
    <definedName name="RIDRES15" localSheetId="8">[1]SERVIÇO!#REF!</definedName>
    <definedName name="RIDRES15" localSheetId="17">[1]SERVIÇO!#REF!</definedName>
    <definedName name="RIDRES15" localSheetId="18">[1]SERVIÇO!#REF!</definedName>
    <definedName name="RIDRES15" localSheetId="3">[1]SERVIÇO!#REF!</definedName>
    <definedName name="RIDRES15" localSheetId="4">[1]SERVIÇO!#REF!</definedName>
    <definedName name="RIDRES15" localSheetId="5">[1]SERVIÇO!#REF!</definedName>
    <definedName name="RIDRES15">[1]SERVIÇO!#REF!</definedName>
    <definedName name="RIOMACHADO">#REF!</definedName>
    <definedName name="RIOMUQUI">#REF!</definedName>
    <definedName name="RIONOVE">#REF!</definedName>
    <definedName name="RIORIACHUELO">#REF!</definedName>
    <definedName name="RIOSÃOPEDRO">#REF!</definedName>
    <definedName name="RIOSOLEDADE">#REF!</definedName>
    <definedName name="RIPAO">[3]Insumos!$I$61</definedName>
    <definedName name="RIPÃO" localSheetId="14">#REF!</definedName>
    <definedName name="RIPÃO" localSheetId="21">#REF!</definedName>
    <definedName name="RIPÃO" localSheetId="6">#REF!</definedName>
    <definedName name="RIPÃO" localSheetId="7">#REF!</definedName>
    <definedName name="RIPÃO" localSheetId="8">#REF!</definedName>
    <definedName name="RIPÃO" localSheetId="19">#REF!</definedName>
    <definedName name="RIPÃO" localSheetId="17">#REF!</definedName>
    <definedName name="RIPÃO" localSheetId="18">#REF!</definedName>
    <definedName name="RIPÃO" localSheetId="3">#REF!</definedName>
    <definedName name="RIPÃO" localSheetId="4">#REF!</definedName>
    <definedName name="RIPÃO" localSheetId="5">#REF!</definedName>
    <definedName name="RIPÃO">#REF!</definedName>
    <definedName name="RIPÃO_COMUM">[3]Insumos!$I$61</definedName>
    <definedName name="RIPÃO_MAD_LEI" localSheetId="14">#REF!</definedName>
    <definedName name="RIPÃO_MAD_LEI" localSheetId="21">#REF!</definedName>
    <definedName name="RIPÃO_MAD_LEI" localSheetId="6">#REF!</definedName>
    <definedName name="RIPÃO_MAD_LEI" localSheetId="7">#REF!</definedName>
    <definedName name="RIPÃO_MAD_LEI" localSheetId="8">#REF!</definedName>
    <definedName name="RIPÃO_MAD_LEI" localSheetId="19">#REF!</definedName>
    <definedName name="RIPÃO_MAD_LEI" localSheetId="17">#REF!</definedName>
    <definedName name="RIPÃO_MAD_LEI" localSheetId="18">#REF!</definedName>
    <definedName name="RIPÃO_MAD_LEI" localSheetId="3">#REF!</definedName>
    <definedName name="RIPÃO_MAD_LEI" localSheetId="4">#REF!</definedName>
    <definedName name="RIPÃO_MAD_LEI" localSheetId="5">#REF!</definedName>
    <definedName name="RIPÃO_MAD_LEI">#REF!</definedName>
    <definedName name="RJMODELE">#REF!</definedName>
    <definedName name="RJMODMEC">#REF!</definedName>
    <definedName name="RL_1C">#REF!</definedName>
    <definedName name="RL_1C_7">#REF!</definedName>
    <definedName name="RL_1CMAN">#REF!</definedName>
    <definedName name="RL_1CREST">#REF!</definedName>
    <definedName name="RLCORMANRESTF">#REF!</definedName>
    <definedName name="RLREMRESTF">#REF!</definedName>
    <definedName name="RLRPMAN">#REF!</definedName>
    <definedName name="RLTBMAN">#REF!</definedName>
    <definedName name="RLTBRESTF">#REF!</definedName>
    <definedName name="RM">"$#REF!.$E$31"</definedName>
    <definedName name="RM1C">#REF!</definedName>
    <definedName name="RM1CTBFMAN">#REF!</definedName>
    <definedName name="RM1CW">"$#REF!.$G$14"</definedName>
    <definedName name="RM1CWA">"$#REF!.$G$13"</definedName>
    <definedName name="RMA" localSheetId="14">'[2]PRO-08'!#REF!</definedName>
    <definedName name="RMA" localSheetId="21">'[2]PRO-08'!#REF!</definedName>
    <definedName name="RMA" localSheetId="6">'[2]PRO-08'!#REF!</definedName>
    <definedName name="RMA" localSheetId="7">'[2]PRO-08'!#REF!</definedName>
    <definedName name="RMA" localSheetId="8">'[2]PRO-08'!#REF!</definedName>
    <definedName name="RMA" localSheetId="19">'[2]PRO-08'!#REF!</definedName>
    <definedName name="RMA" localSheetId="17">'[2]PRO-08'!#REF!</definedName>
    <definedName name="RMA" localSheetId="18">'[2]PRO-08'!#REF!</definedName>
    <definedName name="RMA" localSheetId="3">'[2]PRO-08'!#REF!</definedName>
    <definedName name="RMA" localSheetId="4">'[2]PRO-08'!#REF!</definedName>
    <definedName name="RMA" localSheetId="5">'[2]PRO-08'!#REF!</definedName>
    <definedName name="RMA">'[2]PRO-08'!#REF!</definedName>
    <definedName name="RMANUAL">#REF!</definedName>
    <definedName name="RMAW">"$#REF!.$E$30"</definedName>
    <definedName name="RMAWA">"$#REF!.$E$29"</definedName>
    <definedName name="RMCC">"'file:///D:/Meus documentos/ANASTÁCIO/SERCEL/BR262990800.xls'#$SERVIÇOS.$#REF!$#REF!"</definedName>
    <definedName name="RMCCW">"$#REF!.$J$33"</definedName>
    <definedName name="RMCCWA">"$#REF!.$J$32"</definedName>
    <definedName name="RMECANIZADA">#REF!</definedName>
    <definedName name="RMOIENGELE">#REF!</definedName>
    <definedName name="RMOIENGMEC">#REF!</definedName>
    <definedName name="RMOIMONELE">#REF!</definedName>
    <definedName name="RMOIMONMEC">#REF!</definedName>
    <definedName name="RMOIPROELE">#REF!</definedName>
    <definedName name="RMOIPROMEC">#REF!</definedName>
    <definedName name="RMTOTAL">"$#REF!.$G$12"</definedName>
    <definedName name="RMW">"$#REF!.$E$33"</definedName>
    <definedName name="RMWA">"$#REF!.$E$32"</definedName>
    <definedName name="RMZ">"'file:///D:/Meus documentos/ANASTÁCIO/SERCEL/BR262990800.xls'#$SERVIÇOS.$#REF!$#REF!"</definedName>
    <definedName name="RMZW">"$#REF!.$J$30"</definedName>
    <definedName name="RMZWA">"$#REF!.$J$29"</definedName>
    <definedName name="RO">#REF!</definedName>
    <definedName name="ROCCOLMAN">#REF!</definedName>
    <definedName name="ROÇMANMAN">#REF!</definedName>
    <definedName name="ROÇMECMAN">"$#REF!.$I$27"</definedName>
    <definedName name="ROÇO1">Plan1</definedName>
    <definedName name="ROÇO1_1">#N/A</definedName>
    <definedName name="ROÇO1_2">#N/A</definedName>
    <definedName name="Rodapé">#REF!</definedName>
    <definedName name="RODAPE_CINZA_CORUMBA" localSheetId="14">#REF!</definedName>
    <definedName name="RODAPE_CINZA_CORUMBA" localSheetId="21">#REF!</definedName>
    <definedName name="RODAPE_CINZA_CORUMBA" localSheetId="6">#REF!</definedName>
    <definedName name="RODAPE_CINZA_CORUMBA" localSheetId="7">#REF!</definedName>
    <definedName name="RODAPE_CINZA_CORUMBA" localSheetId="8">#REF!</definedName>
    <definedName name="RODAPE_CINZA_CORUMBA" localSheetId="19">#REF!</definedName>
    <definedName name="RODAPE_CINZA_CORUMBA" localSheetId="17">#REF!</definedName>
    <definedName name="RODAPE_CINZA_CORUMBA" localSheetId="18">#REF!</definedName>
    <definedName name="RODAPE_CINZA_CORUMBA" localSheetId="3">#REF!</definedName>
    <definedName name="RODAPE_CINZA_CORUMBA" localSheetId="4">#REF!</definedName>
    <definedName name="RODAPE_CINZA_CORUMBA" localSheetId="5">#REF!</definedName>
    <definedName name="RODAPE_CINZA_CORUMBA">#REF!</definedName>
    <definedName name="RODOVIA">"$#REF!.$B$3"</definedName>
    <definedName name="Rodovia___................">#REF!</definedName>
    <definedName name="ROMANO" localSheetId="14">[1]SERVIÇO!#REF!</definedName>
    <definedName name="ROMANO" localSheetId="21">[1]SERVIÇO!#REF!</definedName>
    <definedName name="ROMANO" localSheetId="6">[1]SERVIÇO!#REF!</definedName>
    <definedName name="ROMANO" localSheetId="7">[1]SERVIÇO!#REF!</definedName>
    <definedName name="ROMANO" localSheetId="8">[1]SERVIÇO!#REF!</definedName>
    <definedName name="ROMANO" localSheetId="19">[1]SERVIÇO!#REF!</definedName>
    <definedName name="ROMANO" localSheetId="17">[1]SERVIÇO!#REF!</definedName>
    <definedName name="ROMANO" localSheetId="18">[1]SERVIÇO!#REF!</definedName>
    <definedName name="ROMANO" localSheetId="3">[1]SERVIÇO!#REF!</definedName>
    <definedName name="ROMANO" localSheetId="4">[1]SERVIÇO!#REF!</definedName>
    <definedName name="ROMANO" localSheetId="5">[1]SERVIÇO!#REF!</definedName>
    <definedName name="ROMANO">[1]SERVIÇO!#REF!</definedName>
    <definedName name="ROSA">#REF!</definedName>
    <definedName name="ROTCOMP" localSheetId="14">[1]SERVIÇO!#REF!</definedName>
    <definedName name="ROTCOMP" localSheetId="21">[1]SERVIÇO!#REF!</definedName>
    <definedName name="ROTCOMP" localSheetId="6">[1]SERVIÇO!#REF!</definedName>
    <definedName name="ROTCOMP" localSheetId="7">[1]SERVIÇO!#REF!</definedName>
    <definedName name="ROTCOMP" localSheetId="8">[1]SERVIÇO!#REF!</definedName>
    <definedName name="ROTCOMP" localSheetId="17">[1]SERVIÇO!#REF!</definedName>
    <definedName name="ROTCOMP" localSheetId="18">[1]SERVIÇO!#REF!</definedName>
    <definedName name="ROTCOMP" localSheetId="3">[1]SERVIÇO!#REF!</definedName>
    <definedName name="ROTCOMP" localSheetId="4">[1]SERVIÇO!#REF!</definedName>
    <definedName name="ROTCOMP" localSheetId="5">[1]SERVIÇO!#REF!</definedName>
    <definedName name="ROTCOMP">[1]SERVIÇO!#REF!</definedName>
    <definedName name="ROTIMP" localSheetId="14">[1]SERVIÇO!#REF!</definedName>
    <definedName name="ROTIMP" localSheetId="21">[1]SERVIÇO!#REF!</definedName>
    <definedName name="ROTIMP" localSheetId="6">[1]SERVIÇO!#REF!</definedName>
    <definedName name="ROTIMP" localSheetId="7">[1]SERVIÇO!#REF!</definedName>
    <definedName name="ROTIMP" localSheetId="8">[1]SERVIÇO!#REF!</definedName>
    <definedName name="ROTIMP" localSheetId="17">[1]SERVIÇO!#REF!</definedName>
    <definedName name="ROTIMP" localSheetId="18">[1]SERVIÇO!#REF!</definedName>
    <definedName name="ROTIMP" localSheetId="3">[1]SERVIÇO!#REF!</definedName>
    <definedName name="ROTIMP" localSheetId="4">[1]SERVIÇO!#REF!</definedName>
    <definedName name="ROTIMP" localSheetId="5">[1]SERVIÇO!#REF!</definedName>
    <definedName name="ROTIMP">[1]SERVIÇO!#REF!</definedName>
    <definedName name="Rotina1">#REF!</definedName>
    <definedName name="ROTRES" localSheetId="14">[1]SERVIÇO!#REF!</definedName>
    <definedName name="ROTRES" localSheetId="21">[1]SERVIÇO!#REF!</definedName>
    <definedName name="ROTRES" localSheetId="6">[1]SERVIÇO!#REF!</definedName>
    <definedName name="ROTRES" localSheetId="7">[1]SERVIÇO!#REF!</definedName>
    <definedName name="ROTRES" localSheetId="8">[1]SERVIÇO!#REF!</definedName>
    <definedName name="ROTRES" localSheetId="17">[1]SERVIÇO!#REF!</definedName>
    <definedName name="ROTRES" localSheetId="18">[1]SERVIÇO!#REF!</definedName>
    <definedName name="ROTRES" localSheetId="3">[1]SERVIÇO!#REF!</definedName>
    <definedName name="ROTRES" localSheetId="4">[1]SERVIÇO!#REF!</definedName>
    <definedName name="ROTRES" localSheetId="5">[1]SERVIÇO!#REF!</definedName>
    <definedName name="ROTRES">[1]SERVIÇO!#REF!</definedName>
    <definedName name="ROXO">#REF!</definedName>
    <definedName name="RP110PI">#REF!</definedName>
    <definedName name="RP110R">#REF!</definedName>
    <definedName name="RP316PI">#REF!</definedName>
    <definedName name="RP316R">#REF!</definedName>
    <definedName name="RP423PI">#REF!</definedName>
    <definedName name="RP423R">#REF!</definedName>
    <definedName name="rpcbuqm">"$#REF!.$G$44"</definedName>
    <definedName name="RPFMAN">#REF!</definedName>
    <definedName name="rptransptotal">"$#REF!.$H$44"</definedName>
    <definedName name="RPW">"$#REF!.$K$36"</definedName>
    <definedName name="RPWA">"$#REF!.$K$35"</definedName>
    <definedName name="RPZ">"'file:///D:/Meus documentos/ANASTÁCIO/SERCEL/BR262990800.xls'#$SERVIÇOS.$#REF!$#REF!"</definedName>
    <definedName name="RQTADUC" localSheetId="14">[1]SERVIÇO!#REF!</definedName>
    <definedName name="RQTADUC" localSheetId="21">[1]SERVIÇO!#REF!</definedName>
    <definedName name="RQTADUC" localSheetId="6">[1]SERVIÇO!#REF!</definedName>
    <definedName name="RQTADUC" localSheetId="7">[1]SERVIÇO!#REF!</definedName>
    <definedName name="RQTADUC" localSheetId="8">[1]SERVIÇO!#REF!</definedName>
    <definedName name="RQTADUC" localSheetId="17">[1]SERVIÇO!#REF!</definedName>
    <definedName name="RQTADUC" localSheetId="18">[1]SERVIÇO!#REF!</definedName>
    <definedName name="RQTADUC" localSheetId="3">[1]SERVIÇO!#REF!</definedName>
    <definedName name="RQTADUC" localSheetId="4">[1]SERVIÇO!#REF!</definedName>
    <definedName name="RQTADUC" localSheetId="5">[1]SERVIÇO!#REF!</definedName>
    <definedName name="RQTADUC">[1]SERVIÇO!#REF!</definedName>
    <definedName name="rqtbeb" localSheetId="14">[1]SERVIÇO!#REF!</definedName>
    <definedName name="rqtbeb" localSheetId="21">[1]SERVIÇO!#REF!</definedName>
    <definedName name="rqtbeb" localSheetId="6">[1]SERVIÇO!#REF!</definedName>
    <definedName name="rqtbeb" localSheetId="7">[1]SERVIÇO!#REF!</definedName>
    <definedName name="rqtbeb" localSheetId="8">[1]SERVIÇO!#REF!</definedName>
    <definedName name="rqtbeb" localSheetId="17">[1]SERVIÇO!#REF!</definedName>
    <definedName name="rqtbeb" localSheetId="18">[1]SERVIÇO!#REF!</definedName>
    <definedName name="rqtbeb" localSheetId="3">[1]SERVIÇO!#REF!</definedName>
    <definedName name="rqtbeb" localSheetId="4">[1]SERVIÇO!#REF!</definedName>
    <definedName name="rqtbeb" localSheetId="5">[1]SERVIÇO!#REF!</definedName>
    <definedName name="rqtbeb">[1]SERVIÇO!#REF!</definedName>
    <definedName name="RQTCHAF" localSheetId="14">[1]SERVIÇO!#REF!</definedName>
    <definedName name="RQTCHAF" localSheetId="21">[1]SERVIÇO!#REF!</definedName>
    <definedName name="RQTCHAF" localSheetId="6">[1]SERVIÇO!#REF!</definedName>
    <definedName name="RQTCHAF" localSheetId="7">[1]SERVIÇO!#REF!</definedName>
    <definedName name="RQTCHAF" localSheetId="8">[1]SERVIÇO!#REF!</definedName>
    <definedName name="RQTCHAF" localSheetId="17">[1]SERVIÇO!#REF!</definedName>
    <definedName name="RQTCHAF" localSheetId="18">[1]SERVIÇO!#REF!</definedName>
    <definedName name="RQTCHAF" localSheetId="3">[1]SERVIÇO!#REF!</definedName>
    <definedName name="RQTCHAF" localSheetId="4">[1]SERVIÇO!#REF!</definedName>
    <definedName name="RQTCHAF" localSheetId="5">[1]SERVIÇO!#REF!</definedName>
    <definedName name="RQTCHAF">[1]SERVIÇO!#REF!</definedName>
    <definedName name="RQTDERV" localSheetId="14">[1]SERVIÇO!#REF!</definedName>
    <definedName name="RQTDERV" localSheetId="21">[1]SERVIÇO!#REF!</definedName>
    <definedName name="RQTDERV" localSheetId="6">[1]SERVIÇO!#REF!</definedName>
    <definedName name="RQTDERV" localSheetId="7">[1]SERVIÇO!#REF!</definedName>
    <definedName name="RQTDERV" localSheetId="8">[1]SERVIÇO!#REF!</definedName>
    <definedName name="RQTDERV" localSheetId="17">[1]SERVIÇO!#REF!</definedName>
    <definedName name="RQTDERV" localSheetId="18">[1]SERVIÇO!#REF!</definedName>
    <definedName name="RQTDERV" localSheetId="3">[1]SERVIÇO!#REF!</definedName>
    <definedName name="RQTDERV" localSheetId="4">[1]SERVIÇO!#REF!</definedName>
    <definedName name="RQTDERV" localSheetId="5">[1]SERVIÇO!#REF!</definedName>
    <definedName name="RQTDERV">[1]SERVIÇO!#REF!</definedName>
    <definedName name="rr">#REF!</definedName>
    <definedName name="rr.2c">#REF!</definedName>
    <definedName name="rr.2c_pint">#REF!</definedName>
    <definedName name="rr_15">#REF!</definedName>
    <definedName name="RR_1C">#REF!</definedName>
    <definedName name="RR_1C_20">"$'QUANT SERV MAN _5ª_'.$#REF!$#REF!"</definedName>
    <definedName name="RR_1C_7">#REF!</definedName>
    <definedName name="RR_1CMAN">#REF!</definedName>
    <definedName name="RR_1CREST">#REF!</definedName>
    <definedName name="RR_2C">#REF!</definedName>
    <definedName name="RR_2C_4">"$'memória de calculo_liquida'.$#REF!$#REF!"</definedName>
    <definedName name="rr_4">#REF!</definedName>
    <definedName name="RR1CF">#REF!</definedName>
    <definedName name="RR1CW">"$#REF!.$H$14"</definedName>
    <definedName name="RR1CWA">"$#REF!.$H$13"</definedName>
    <definedName name="RRCOR">#REF!</definedName>
    <definedName name="RRCOR1">#REF!</definedName>
    <definedName name="RRCORMANMANQ">#REF!</definedName>
    <definedName name="RRCORMANMANQ_8">#REF!</definedName>
    <definedName name="RRCORMANRESTF">#REF!</definedName>
    <definedName name="RRCORMANRESTQ">#REF!</definedName>
    <definedName name="RRCORREST">#REF!</definedName>
    <definedName name="rres05" localSheetId="14">[1]SERVIÇO!#REF!</definedName>
    <definedName name="rres05" localSheetId="21">[1]SERVIÇO!#REF!</definedName>
    <definedName name="rres05" localSheetId="6">[1]SERVIÇO!#REF!</definedName>
    <definedName name="rres05" localSheetId="7">[1]SERVIÇO!#REF!</definedName>
    <definedName name="rres05" localSheetId="8">[1]SERVIÇO!#REF!</definedName>
    <definedName name="rres05" localSheetId="17">[1]SERVIÇO!#REF!</definedName>
    <definedName name="rres05" localSheetId="18">[1]SERVIÇO!#REF!</definedName>
    <definedName name="rres05" localSheetId="3">[1]SERVIÇO!#REF!</definedName>
    <definedName name="rres05" localSheetId="4">[1]SERVIÇO!#REF!</definedName>
    <definedName name="rres05" localSheetId="5">[1]SERVIÇO!#REF!</definedName>
    <definedName name="rres05">[1]SERVIÇO!#REF!</definedName>
    <definedName name="RRES10" localSheetId="14">[1]SERVIÇO!#REF!</definedName>
    <definedName name="RRES10" localSheetId="21">[1]SERVIÇO!#REF!</definedName>
    <definedName name="RRES10" localSheetId="6">[1]SERVIÇO!#REF!</definedName>
    <definedName name="RRES10" localSheetId="7">[1]SERVIÇO!#REF!</definedName>
    <definedName name="RRES10" localSheetId="8">[1]SERVIÇO!#REF!</definedName>
    <definedName name="RRES10" localSheetId="17">[1]SERVIÇO!#REF!</definedName>
    <definedName name="RRES10" localSheetId="18">[1]SERVIÇO!#REF!</definedName>
    <definedName name="RRES10" localSheetId="3">[1]SERVIÇO!#REF!</definedName>
    <definedName name="RRES10" localSheetId="4">[1]SERVIÇO!#REF!</definedName>
    <definedName name="RRES10" localSheetId="5">[1]SERVIÇO!#REF!</definedName>
    <definedName name="RRES10">[1]SERVIÇO!#REF!</definedName>
    <definedName name="RRES15" localSheetId="14">[1]SERVIÇO!#REF!</definedName>
    <definedName name="RRES15" localSheetId="21">[1]SERVIÇO!#REF!</definedName>
    <definedName name="RRES15" localSheetId="6">[1]SERVIÇO!#REF!</definedName>
    <definedName name="RRES15" localSheetId="7">[1]SERVIÇO!#REF!</definedName>
    <definedName name="RRES15" localSheetId="8">[1]SERVIÇO!#REF!</definedName>
    <definedName name="RRES15" localSheetId="17">[1]SERVIÇO!#REF!</definedName>
    <definedName name="RRES15" localSheetId="18">[1]SERVIÇO!#REF!</definedName>
    <definedName name="RRES15" localSheetId="3">[1]SERVIÇO!#REF!</definedName>
    <definedName name="RRES15" localSheetId="4">[1]SERVIÇO!#REF!</definedName>
    <definedName name="RRES15" localSheetId="5">[1]SERVIÇO!#REF!</definedName>
    <definedName name="RRES15">[1]SERVIÇO!#REF!</definedName>
    <definedName name="RRES20" localSheetId="14">[1]SERVIÇO!#REF!</definedName>
    <definedName name="RRES20" localSheetId="21">[1]SERVIÇO!#REF!</definedName>
    <definedName name="RRES20" localSheetId="6">[1]SERVIÇO!#REF!</definedName>
    <definedName name="RRES20" localSheetId="7">[1]SERVIÇO!#REF!</definedName>
    <definedName name="RRES20" localSheetId="8">[1]SERVIÇO!#REF!</definedName>
    <definedName name="RRES20" localSheetId="17">[1]SERVIÇO!#REF!</definedName>
    <definedName name="RRES20" localSheetId="18">[1]SERVIÇO!#REF!</definedName>
    <definedName name="RRES20" localSheetId="3">[1]SERVIÇO!#REF!</definedName>
    <definedName name="RRES20" localSheetId="4">[1]SERVIÇO!#REF!</definedName>
    <definedName name="RRES20" localSheetId="5">[1]SERVIÇO!#REF!</definedName>
    <definedName name="RRES20">[1]SERVIÇO!#REF!</definedName>
    <definedName name="rrff" hidden="1">{#N/A,#N/A,TRUE,"Serviços"}</definedName>
    <definedName name="RRMBF">"'file:///D:/Meus documentos/ANASTÁCIO/SERCEL/BR262990800.xls'#$SERVIÇOS.$#REF!$#REF!"</definedName>
    <definedName name="RRMBUQ">"$#REF!.$H$32"</definedName>
    <definedName name="RRMBUQW">"$#REF!.$H$34"</definedName>
    <definedName name="RRMBUQWA">"$#REF!.$H$33"</definedName>
    <definedName name="RRR" localSheetId="14">[1]SERVIÇO!#REF!</definedName>
    <definedName name="RRR" localSheetId="21">[1]SERVIÇO!#REF!</definedName>
    <definedName name="RRR" localSheetId="6">[1]SERVIÇO!#REF!</definedName>
    <definedName name="RRR" localSheetId="7">[1]SERVIÇO!#REF!</definedName>
    <definedName name="RRR" localSheetId="8">[1]SERVIÇO!#REF!</definedName>
    <definedName name="RRR" localSheetId="17">[1]SERVIÇO!#REF!</definedName>
    <definedName name="RRR" localSheetId="18">[1]SERVIÇO!#REF!</definedName>
    <definedName name="RRR" localSheetId="3">[1]SERVIÇO!#REF!</definedName>
    <definedName name="RRR" localSheetId="4">[1]SERVIÇO!#REF!</definedName>
    <definedName name="RRR" localSheetId="5">[1]SERVIÇO!#REF!</definedName>
    <definedName name="RRR">[1]SERVIÇO!#REF!</definedName>
    <definedName name="RRREC">#REF!</definedName>
    <definedName name="RRREC_7">#REF!</definedName>
    <definedName name="RRREC_9">#REF!</definedName>
    <definedName name="RRRECMAN">#REF!</definedName>
    <definedName name="RRRECREST">#REF!</definedName>
    <definedName name="RRTEMP" localSheetId="14">[1]SERVIÇO!#REF!</definedName>
    <definedName name="RRTEMP" localSheetId="21">[1]SERVIÇO!#REF!</definedName>
    <definedName name="RRTEMP" localSheetId="6">[1]SERVIÇO!#REF!</definedName>
    <definedName name="RRTEMP" localSheetId="7">[1]SERVIÇO!#REF!</definedName>
    <definedName name="RRTEMP" localSheetId="8">[1]SERVIÇO!#REF!</definedName>
    <definedName name="RRTEMP" localSheetId="17">[1]SERVIÇO!#REF!</definedName>
    <definedName name="RRTEMP" localSheetId="18">[1]SERVIÇO!#REF!</definedName>
    <definedName name="RRTEMP" localSheetId="3">[1]SERVIÇO!#REF!</definedName>
    <definedName name="RRTEMP" localSheetId="4">[1]SERVIÇO!#REF!</definedName>
    <definedName name="RRTEMP" localSheetId="5">[1]SERVIÇO!#REF!</definedName>
    <definedName name="RRTEMP">[1]SERVIÇO!#REF!</definedName>
    <definedName name="RRTOTAL">"$#REF!.$H$12"</definedName>
    <definedName name="RS" localSheetId="14">#REF!</definedName>
    <definedName name="RS" localSheetId="21">#REF!</definedName>
    <definedName name="RS" localSheetId="6">#REF!</definedName>
    <definedName name="RS" localSheetId="7">#REF!</definedName>
    <definedName name="RS" localSheetId="8">#REF!</definedName>
    <definedName name="RS" localSheetId="19">#REF!</definedName>
    <definedName name="RS" localSheetId="17">#REF!</definedName>
    <definedName name="RS" localSheetId="18">#REF!</definedName>
    <definedName name="RS" localSheetId="3">#REF!</definedName>
    <definedName name="RS" localSheetId="4">#REF!</definedName>
    <definedName name="RS" localSheetId="5">#REF!</definedName>
    <definedName name="RS">#REF!</definedName>
    <definedName name="RSEQ" localSheetId="14">[1]SERVIÇO!#REF!</definedName>
    <definedName name="RSEQ" localSheetId="21">[1]SERVIÇO!#REF!</definedName>
    <definedName name="RSEQ" localSheetId="6">[1]SERVIÇO!#REF!</definedName>
    <definedName name="RSEQ" localSheetId="7">[1]SERVIÇO!#REF!</definedName>
    <definedName name="RSEQ" localSheetId="8">[1]SERVIÇO!#REF!</definedName>
    <definedName name="RSEQ" localSheetId="17">[1]SERVIÇO!#REF!</definedName>
    <definedName name="RSEQ" localSheetId="18">[1]SERVIÇO!#REF!</definedName>
    <definedName name="RSEQ" localSheetId="3">[1]SERVIÇO!#REF!</definedName>
    <definedName name="RSEQ" localSheetId="4">[1]SERVIÇO!#REF!</definedName>
    <definedName name="RSEQ" localSheetId="5">[1]SERVIÇO!#REF!</definedName>
    <definedName name="RSEQ">[1]SERVIÇO!#REF!</definedName>
    <definedName name="RSUBTOT" localSheetId="14">[1]SERVIÇO!#REF!</definedName>
    <definedName name="RSUBTOT" localSheetId="21">[1]SERVIÇO!#REF!</definedName>
    <definedName name="RSUBTOT" localSheetId="6">[1]SERVIÇO!#REF!</definedName>
    <definedName name="RSUBTOT" localSheetId="7">[1]SERVIÇO!#REF!</definedName>
    <definedName name="RSUBTOT" localSheetId="8">[1]SERVIÇO!#REF!</definedName>
    <definedName name="RSUBTOT" localSheetId="17">[1]SERVIÇO!#REF!</definedName>
    <definedName name="RSUBTOT" localSheetId="18">[1]SERVIÇO!#REF!</definedName>
    <definedName name="RSUBTOT" localSheetId="3">[1]SERVIÇO!#REF!</definedName>
    <definedName name="RSUBTOT" localSheetId="4">[1]SERVIÇO!#REF!</definedName>
    <definedName name="RSUBTOT" localSheetId="5">[1]SERVIÇO!#REF!</definedName>
    <definedName name="RSUBTOT">[1]SERVIÇO!#REF!</definedName>
    <definedName name="rtitbeb" localSheetId="14">[1]SERVIÇO!#REF!</definedName>
    <definedName name="rtitbeb" localSheetId="21">[1]SERVIÇO!#REF!</definedName>
    <definedName name="rtitbeb" localSheetId="6">[1]SERVIÇO!#REF!</definedName>
    <definedName name="rtitbeb" localSheetId="7">[1]SERVIÇO!#REF!</definedName>
    <definedName name="rtitbeb" localSheetId="8">[1]SERVIÇO!#REF!</definedName>
    <definedName name="rtitbeb" localSheetId="17">[1]SERVIÇO!#REF!</definedName>
    <definedName name="rtitbeb" localSheetId="18">[1]SERVIÇO!#REF!</definedName>
    <definedName name="rtitbeb" localSheetId="3">[1]SERVIÇO!#REF!</definedName>
    <definedName name="rtitbeb" localSheetId="4">[1]SERVIÇO!#REF!</definedName>
    <definedName name="rtitbeb" localSheetId="5">[1]SERVIÇO!#REF!</definedName>
    <definedName name="rtitbeb">[1]SERVIÇO!#REF!</definedName>
    <definedName name="RTITCHAF" localSheetId="14">[1]SERVIÇO!#REF!</definedName>
    <definedName name="RTITCHAF" localSheetId="21">[1]SERVIÇO!#REF!</definedName>
    <definedName name="RTITCHAF" localSheetId="6">[1]SERVIÇO!#REF!</definedName>
    <definedName name="RTITCHAF" localSheetId="7">[1]SERVIÇO!#REF!</definedName>
    <definedName name="RTITCHAF" localSheetId="8">[1]SERVIÇO!#REF!</definedName>
    <definedName name="RTITCHAF" localSheetId="17">[1]SERVIÇO!#REF!</definedName>
    <definedName name="RTITCHAF" localSheetId="18">[1]SERVIÇO!#REF!</definedName>
    <definedName name="RTITCHAF" localSheetId="3">[1]SERVIÇO!#REF!</definedName>
    <definedName name="RTITCHAF" localSheetId="4">[1]SERVIÇO!#REF!</definedName>
    <definedName name="RTITCHAF" localSheetId="5">[1]SERVIÇO!#REF!</definedName>
    <definedName name="RTITCHAF">[1]SERVIÇO!#REF!</definedName>
    <definedName name="rtubos" localSheetId="14">[1]SERVIÇO!#REF!</definedName>
    <definedName name="rtubos" localSheetId="21">[1]SERVIÇO!#REF!</definedName>
    <definedName name="rtubos" localSheetId="6">[1]SERVIÇO!#REF!</definedName>
    <definedName name="rtubos" localSheetId="7">[1]SERVIÇO!#REF!</definedName>
    <definedName name="rtubos" localSheetId="8">[1]SERVIÇO!#REF!</definedName>
    <definedName name="rtubos" localSheetId="17">[1]SERVIÇO!#REF!</definedName>
    <definedName name="rtubos" localSheetId="18">[1]SERVIÇO!#REF!</definedName>
    <definedName name="rtubos" localSheetId="3">[1]SERVIÇO!#REF!</definedName>
    <definedName name="rtubos" localSheetId="4">[1]SERVIÇO!#REF!</definedName>
    <definedName name="rtubos" localSheetId="5">[1]SERVIÇO!#REF!</definedName>
    <definedName name="rtubos">[1]SERVIÇO!#REF!</definedName>
    <definedName name="ruas" localSheetId="14">#REF!</definedName>
    <definedName name="ruas" localSheetId="17">#REF!</definedName>
    <definedName name="ruas" localSheetId="18">#REF!</definedName>
    <definedName name="ruas" localSheetId="3">#REF!</definedName>
    <definedName name="ruas" localSheetId="4">#REF!</definedName>
    <definedName name="ruas" localSheetId="5">#REF!</definedName>
    <definedName name="ruas">#REF!</definedName>
    <definedName name="s" localSheetId="14">#REF!</definedName>
    <definedName name="S" localSheetId="21">Plan1</definedName>
    <definedName name="s" localSheetId="17">#REF!</definedName>
    <definedName name="s" localSheetId="18">#REF!</definedName>
    <definedName name="s" localSheetId="3">#REF!</definedName>
    <definedName name="s" localSheetId="4">#REF!</definedName>
    <definedName name="s" localSheetId="5">#REF!</definedName>
    <definedName name="s">#REF!</definedName>
    <definedName name="SARRAFO" localSheetId="14">#REF!</definedName>
    <definedName name="SARRAFO" localSheetId="21">#REF!</definedName>
    <definedName name="SARRAFO" localSheetId="6">#REF!</definedName>
    <definedName name="SARRAFO" localSheetId="7">#REF!</definedName>
    <definedName name="SARRAFO" localSheetId="8">#REF!</definedName>
    <definedName name="SARRAFO" localSheetId="19">#REF!</definedName>
    <definedName name="SARRAFO" localSheetId="17">#REF!</definedName>
    <definedName name="SARRAFO" localSheetId="18">#REF!</definedName>
    <definedName name="SARRAFO" localSheetId="3">#REF!</definedName>
    <definedName name="SARRAFO" localSheetId="4">#REF!</definedName>
    <definedName name="SARRAFO" localSheetId="5">#REF!</definedName>
    <definedName name="SARRAFO">#REF!</definedName>
    <definedName name="SASASA" hidden="1">{#N/A,#N/A,FALSE,"MO (2)"}</definedName>
    <definedName name="saux">#REF!</definedName>
    <definedName name="sbg" localSheetId="14">#REF!</definedName>
    <definedName name="sbg" localSheetId="21">#REF!</definedName>
    <definedName name="sbg" localSheetId="6">#REF!</definedName>
    <definedName name="sbg" localSheetId="7">#REF!</definedName>
    <definedName name="sbg" localSheetId="8">#REF!</definedName>
    <definedName name="sbg" localSheetId="19">#REF!</definedName>
    <definedName name="sbg" localSheetId="17">#REF!</definedName>
    <definedName name="sbg" localSheetId="18">#REF!</definedName>
    <definedName name="sbg" localSheetId="3">#REF!</definedName>
    <definedName name="sbg" localSheetId="4">#REF!</definedName>
    <definedName name="sbg" localSheetId="5">#REF!</definedName>
    <definedName name="sbg">#REF!</definedName>
    <definedName name="SBRP">"'file:///D:/Meus documentos/ANASTÁCIO/SERCEL/BR262990800.xls'#$SERVIÇOS.$#REF!$#REF!"</definedName>
    <definedName name="SBTC" localSheetId="14">#REF!</definedName>
    <definedName name="SBTC" localSheetId="21">#REF!</definedName>
    <definedName name="SBTC" localSheetId="6">#REF!</definedName>
    <definedName name="SBTC" localSheetId="7">#REF!</definedName>
    <definedName name="SBTC" localSheetId="8">#REF!</definedName>
    <definedName name="SBTC" localSheetId="19">#REF!</definedName>
    <definedName name="SBTC" localSheetId="17">#REF!</definedName>
    <definedName name="SBTC" localSheetId="18">#REF!</definedName>
    <definedName name="SBTC" localSheetId="3">#REF!</definedName>
    <definedName name="SBTC" localSheetId="4">#REF!</definedName>
    <definedName name="SBTC" localSheetId="5">#REF!</definedName>
    <definedName name="SBTC">#REF!</definedName>
    <definedName name="se" localSheetId="14">#REF!</definedName>
    <definedName name="SE" localSheetId="21" hidden="1">#REF!</definedName>
    <definedName name="se" localSheetId="17">#REF!</definedName>
    <definedName name="se" localSheetId="18">#REF!</definedName>
    <definedName name="se" localSheetId="3">#REF!</definedName>
    <definedName name="se" localSheetId="4">#REF!</definedName>
    <definedName name="se" localSheetId="5">#REF!</definedName>
    <definedName name="se">#REF!</definedName>
    <definedName name="SEGMENTO">"$#REF!.$B$#REF!"</definedName>
    <definedName name="SEGMENTO1">#REF!</definedName>
    <definedName name="SEIXO" localSheetId="14">#REF!</definedName>
    <definedName name="SEIXO" localSheetId="21">#REF!</definedName>
    <definedName name="SEIXO" localSheetId="6">#REF!</definedName>
    <definedName name="SEIXO" localSheetId="7">#REF!</definedName>
    <definedName name="SEIXO" localSheetId="8">#REF!</definedName>
    <definedName name="SEIXO" localSheetId="17">#REF!</definedName>
    <definedName name="SEIXO" localSheetId="18">#REF!</definedName>
    <definedName name="SEIXO" localSheetId="3">#REF!</definedName>
    <definedName name="SEIXO" localSheetId="4">#REF!</definedName>
    <definedName name="SEIXO" localSheetId="5">#REF!</definedName>
    <definedName name="SEIXO">#REF!</definedName>
    <definedName name="SemanaTerminando" localSheetId="14">[9]materiais!#REF!</definedName>
    <definedName name="SemanaTerminando" localSheetId="21">[9]materiais!#REF!</definedName>
    <definedName name="SemanaTerminando" localSheetId="6">[9]materiais!#REF!</definedName>
    <definedName name="SemanaTerminando" localSheetId="7">[9]materiais!#REF!</definedName>
    <definedName name="SemanaTerminando" localSheetId="8">[9]materiais!#REF!</definedName>
    <definedName name="SemanaTerminando" localSheetId="19">[9]materiais!#REF!</definedName>
    <definedName name="SemanaTerminando" localSheetId="17">[9]materiais!#REF!</definedName>
    <definedName name="SemanaTerminando" localSheetId="18">[9]materiais!#REF!</definedName>
    <definedName name="SemanaTerminando" localSheetId="3">[9]materiais!#REF!</definedName>
    <definedName name="SemanaTerminando" localSheetId="4">[9]materiais!#REF!</definedName>
    <definedName name="SemanaTerminando" localSheetId="5">[9]materiais!#REF!</definedName>
    <definedName name="SemanaTerminando">[9]materiais!#REF!</definedName>
    <definedName name="SEMP100">#REF!</definedName>
    <definedName name="SEMP109">#REF!</definedName>
    <definedName name="SEMP164">#REF!</definedName>
    <definedName name="SEMP221">#REF!</definedName>
    <definedName name="SEMP223">#REF!</definedName>
    <definedName name="SEMP225">#REF!</definedName>
    <definedName name="SEMP235">#REF!</definedName>
    <definedName name="SEMP237">#REF!</definedName>
    <definedName name="SEMP258">#REF!</definedName>
    <definedName name="SEMP270">#REF!</definedName>
    <definedName name="SEMP271">#REF!</definedName>
    <definedName name="SEMP2731">#REF!</definedName>
    <definedName name="SEMP2732">#REF!</definedName>
    <definedName name="semp2733">#REF!</definedName>
    <definedName name="SEMP274">#REF!</definedName>
    <definedName name="SEMP333">#REF!</definedName>
    <definedName name="SEMP337">#REF!</definedName>
    <definedName name="SEMP352">#REF!</definedName>
    <definedName name="SEMP387ZC">#REF!</definedName>
    <definedName name="SEMP387ZN">#REF!</definedName>
    <definedName name="SEMP387ZS">#REF!</definedName>
    <definedName name="sencount" hidden="1">1</definedName>
    <definedName name="separator">#REF!</definedName>
    <definedName name="SERV">"$#REF!.$C$7"</definedName>
    <definedName name="servico">#REF!</definedName>
    <definedName name="SERVIÇO">#REF!</definedName>
    <definedName name="serviço1">#REF!</definedName>
    <definedName name="Serviços">#REF!</definedName>
    <definedName name="SET">[10]Comp!$E$361:$E$428</definedName>
    <definedName name="SETEMBRO" hidden="1">{#N/A,#N/A,TRUE,"Serviços"}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IFÃO_CROMADO" localSheetId="14">#REF!</definedName>
    <definedName name="SIFÃO_CROMADO" localSheetId="21">#REF!</definedName>
    <definedName name="SIFÃO_CROMADO" localSheetId="6">#REF!</definedName>
    <definedName name="SIFÃO_CROMADO" localSheetId="7">#REF!</definedName>
    <definedName name="SIFÃO_CROMADO" localSheetId="8">#REF!</definedName>
    <definedName name="SIFÃO_CROMADO" localSheetId="19">#REF!</definedName>
    <definedName name="SIFÃO_CROMADO" localSheetId="17">#REF!</definedName>
    <definedName name="SIFÃO_CROMADO" localSheetId="18">#REF!</definedName>
    <definedName name="SIFÃO_CROMADO" localSheetId="3">#REF!</definedName>
    <definedName name="SIFÃO_CROMADO" localSheetId="4">#REF!</definedName>
    <definedName name="SIFÃO_CROMADO" localSheetId="5">#REF!</definedName>
    <definedName name="SIFÃO_CROMADO">#REF!</definedName>
    <definedName name="SIH">#REF!</definedName>
    <definedName name="SIN">#REF!</definedName>
    <definedName name="SINALHORPIL">#REF!</definedName>
    <definedName name="SINALHORREC">#REF!</definedName>
    <definedName name="SINALI">#REF!</definedName>
    <definedName name="sinaliz_vert">#REF!</definedName>
    <definedName name="Sinalização">#REF!</definedName>
    <definedName name="Sispec00">#REF!</definedName>
    <definedName name="Sispec98">#REF!</definedName>
    <definedName name="SISTEM1" localSheetId="14">[1]SERVIÇO!#REF!</definedName>
    <definedName name="SISTEM1" localSheetId="21">[1]SERVIÇO!#REF!</definedName>
    <definedName name="SISTEM1" localSheetId="6">[1]SERVIÇO!#REF!</definedName>
    <definedName name="SISTEM1" localSheetId="7">[1]SERVIÇO!#REF!</definedName>
    <definedName name="SISTEM1" localSheetId="8">[1]SERVIÇO!#REF!</definedName>
    <definedName name="SISTEM1" localSheetId="19">[1]SERVIÇO!#REF!</definedName>
    <definedName name="SISTEM1" localSheetId="17">[1]SERVIÇO!#REF!</definedName>
    <definedName name="SISTEM1" localSheetId="18">[1]SERVIÇO!#REF!</definedName>
    <definedName name="SISTEM1" localSheetId="3">[1]SERVIÇO!#REF!</definedName>
    <definedName name="SISTEM1" localSheetId="4">[1]SERVIÇO!#REF!</definedName>
    <definedName name="SISTEM1" localSheetId="5">[1]SERVIÇO!#REF!</definedName>
    <definedName name="SISTEM1">[1]SERVIÇO!#REF!</definedName>
    <definedName name="SISTEM2" localSheetId="14">[1]SERVIÇO!#REF!</definedName>
    <definedName name="SISTEM2" localSheetId="21">[1]SERVIÇO!#REF!</definedName>
    <definedName name="SISTEM2" localSheetId="6">[1]SERVIÇO!#REF!</definedName>
    <definedName name="SISTEM2" localSheetId="7">[1]SERVIÇO!#REF!</definedName>
    <definedName name="SISTEM2" localSheetId="8">[1]SERVIÇO!#REF!</definedName>
    <definedName name="SISTEM2" localSheetId="17">[1]SERVIÇO!#REF!</definedName>
    <definedName name="SISTEM2" localSheetId="18">[1]SERVIÇO!#REF!</definedName>
    <definedName name="SISTEM2" localSheetId="3">[1]SERVIÇO!#REF!</definedName>
    <definedName name="SISTEM2" localSheetId="4">[1]SERVIÇO!#REF!</definedName>
    <definedName name="SISTEM2" localSheetId="5">[1]SERVIÇO!#REF!</definedName>
    <definedName name="SISTEM2">[1]SERVIÇO!#REF!</definedName>
    <definedName name="SIV">#REF!</definedName>
    <definedName name="SM">"$#REF!.$J$34"</definedName>
    <definedName name="SMW">"$#REF!.$J$36"</definedName>
    <definedName name="SMWA">"$#REF!.$J$35"</definedName>
    <definedName name="SOLEIRA_CINZA_CORUMBA" localSheetId="14">#REF!</definedName>
    <definedName name="SOLEIRA_CINZA_CORUMBA" localSheetId="21">#REF!</definedName>
    <definedName name="SOLEIRA_CINZA_CORUMBA" localSheetId="6">#REF!</definedName>
    <definedName name="SOLEIRA_CINZA_CORUMBA" localSheetId="7">#REF!</definedName>
    <definedName name="SOLEIRA_CINZA_CORUMBA" localSheetId="8">#REF!</definedName>
    <definedName name="SOLEIRA_CINZA_CORUMBA" localSheetId="19">#REF!</definedName>
    <definedName name="SOLEIRA_CINZA_CORUMBA" localSheetId="17">#REF!</definedName>
    <definedName name="SOLEIRA_CINZA_CORUMBA" localSheetId="18">#REF!</definedName>
    <definedName name="SOLEIRA_CINZA_CORUMBA" localSheetId="3">#REF!</definedName>
    <definedName name="SOLEIRA_CINZA_CORUMBA" localSheetId="4">#REF!</definedName>
    <definedName name="SOLEIRA_CINZA_CORUMBA" localSheetId="5">#REF!</definedName>
    <definedName name="SOLEIRA_CINZA_CORUMBA">#REF!</definedName>
    <definedName name="SOLOCIMENTO">#REF!</definedName>
    <definedName name="SOLOCIMENTO_7">#REF!</definedName>
    <definedName name="SOLOCIMMAN">#REF!</definedName>
    <definedName name="SOLOCIMREST">#REF!</definedName>
    <definedName name="SOLOREM">#REF!</definedName>
    <definedName name="SOLOREMFMAN">"$#REF!.$L$39"</definedName>
    <definedName name="SOLOREMMAN">#REF!</definedName>
    <definedName name="SOLOREMREST">#REF!</definedName>
    <definedName name="SOLOREMRESTF">#REF!</definedName>
    <definedName name="SOLORPMAN">#REF!</definedName>
    <definedName name="SOLU_LIMPADORA" localSheetId="14">#REF!</definedName>
    <definedName name="SOLU_LIMPADORA" localSheetId="21">#REF!</definedName>
    <definedName name="SOLU_LIMPADORA" localSheetId="6">#REF!</definedName>
    <definedName name="SOLU_LIMPADORA" localSheetId="7">#REF!</definedName>
    <definedName name="SOLU_LIMPADORA" localSheetId="8">#REF!</definedName>
    <definedName name="SOLU_LIMPADORA" localSheetId="19">#REF!</definedName>
    <definedName name="SOLU_LIMPADORA" localSheetId="17">#REF!</definedName>
    <definedName name="SOLU_LIMPADORA" localSheetId="18">#REF!</definedName>
    <definedName name="SOLU_LIMPADORA" localSheetId="3">#REF!</definedName>
    <definedName name="SOLU_LIMPADORA" localSheetId="4">#REF!</definedName>
    <definedName name="SOLU_LIMPADORA" localSheetId="5">#REF!</definedName>
    <definedName name="SOLU_LIMPADORA">#REF!</definedName>
    <definedName name="solver_lin" hidden="1">0</definedName>
    <definedName name="solver_num" hidden="1">0</definedName>
    <definedName name="solver_rel1" hidden="1">3</definedName>
    <definedName name="solver_rhs1" hidden="1">0</definedName>
    <definedName name="solver_tmp" hidden="1">0</definedName>
    <definedName name="solver_typ" hidden="1">1</definedName>
    <definedName name="solver_val" hidden="1">0</definedName>
    <definedName name="SomaMedAtual">SUM(IF(#REF!=#REF!,IF(#REF!=#REF!,#REF!)))</definedName>
    <definedName name="Sorriso">#REF!</definedName>
    <definedName name="srsdgqge">#REF!</definedName>
    <definedName name="SRV" hidden="1">#REF!</definedName>
    <definedName name="SSS" localSheetId="14">[1]SERVIÇO!#REF!</definedName>
    <definedName name="SSS" localSheetId="21">[1]SERVIÇO!#REF!</definedName>
    <definedName name="SSS" localSheetId="6">[1]SERVIÇO!#REF!</definedName>
    <definedName name="SSS" localSheetId="7">[1]SERVIÇO!#REF!</definedName>
    <definedName name="SSS" localSheetId="8">[1]SERVIÇO!#REF!</definedName>
    <definedName name="SSS" localSheetId="19">[1]SERVIÇO!#REF!</definedName>
    <definedName name="SSS" localSheetId="17">[1]SERVIÇO!#REF!</definedName>
    <definedName name="SSS" localSheetId="18">[1]SERVIÇO!#REF!</definedName>
    <definedName name="SSS" localSheetId="3">[1]SERVIÇO!#REF!</definedName>
    <definedName name="SSS" localSheetId="4">[1]SERVIÇO!#REF!</definedName>
    <definedName name="SSS" localSheetId="5">[1]SERVIÇO!#REF!</definedName>
    <definedName name="SSS">[1]SERVIÇO!#REF!</definedName>
    <definedName name="sssa">#N/A</definedName>
    <definedName name="sssssssssssssssssssss" hidden="1">{#N/A,#N/A,TRUE,"Plan1"}</definedName>
    <definedName name="SSTEMP" localSheetId="14">[1]SERVIÇO!#REF!</definedName>
    <definedName name="SSTEMP" localSheetId="21">[1]SERVIÇO!#REF!</definedName>
    <definedName name="SSTEMP" localSheetId="6">[1]SERVIÇO!#REF!</definedName>
    <definedName name="SSTEMP" localSheetId="7">[1]SERVIÇO!#REF!</definedName>
    <definedName name="SSTEMP" localSheetId="8">[1]SERVIÇO!#REF!</definedName>
    <definedName name="SSTEMP" localSheetId="17">[1]SERVIÇO!#REF!</definedName>
    <definedName name="SSTEMP" localSheetId="18">[1]SERVIÇO!#REF!</definedName>
    <definedName name="SSTEMP" localSheetId="3">[1]SERVIÇO!#REF!</definedName>
    <definedName name="SSTEMP" localSheetId="4">[1]SERVIÇO!#REF!</definedName>
    <definedName name="SSTEMP" localSheetId="5">[1]SERVIÇO!#REF!</definedName>
    <definedName name="SSTEMP">[1]SERVIÇO!#REF!</definedName>
    <definedName name="SUB_TRECHO">#REF!</definedName>
    <definedName name="SUBDER" localSheetId="14">[1]SERVIÇO!#REF!</definedName>
    <definedName name="SUBDER" localSheetId="21">[1]SERVIÇO!#REF!</definedName>
    <definedName name="SUBDER" localSheetId="6">[1]SERVIÇO!#REF!</definedName>
    <definedName name="SUBDER" localSheetId="7">[1]SERVIÇO!#REF!</definedName>
    <definedName name="SUBDER" localSheetId="8">[1]SERVIÇO!#REF!</definedName>
    <definedName name="SUBDER" localSheetId="17">[1]SERVIÇO!#REF!</definedName>
    <definedName name="SUBDER" localSheetId="18">[1]SERVIÇO!#REF!</definedName>
    <definedName name="SUBDER" localSheetId="3">[1]SERVIÇO!#REF!</definedName>
    <definedName name="SUBDER" localSheetId="4">[1]SERVIÇO!#REF!</definedName>
    <definedName name="SUBDER" localSheetId="5">[1]SERVIÇO!#REF!</definedName>
    <definedName name="SUBDER">[1]SERVIÇO!#REF!</definedName>
    <definedName name="SUBDIV" localSheetId="14">[1]SERVIÇO!#REF!</definedName>
    <definedName name="SUBDIV" localSheetId="21">[1]SERVIÇO!#REF!</definedName>
    <definedName name="SUBDIV" localSheetId="6">[1]SERVIÇO!#REF!</definedName>
    <definedName name="SUBDIV" localSheetId="7">[1]SERVIÇO!#REF!</definedName>
    <definedName name="SUBDIV" localSheetId="8">[1]SERVIÇO!#REF!</definedName>
    <definedName name="SUBDIV" localSheetId="17">[1]SERVIÇO!#REF!</definedName>
    <definedName name="SUBDIV" localSheetId="18">[1]SERVIÇO!#REF!</definedName>
    <definedName name="SUBDIV" localSheetId="3">[1]SERVIÇO!#REF!</definedName>
    <definedName name="SUBDIV" localSheetId="4">[1]SERVIÇO!#REF!</definedName>
    <definedName name="SUBDIV" localSheetId="5">[1]SERVIÇO!#REF!</definedName>
    <definedName name="SUBDIV">[1]SERVIÇO!#REF!</definedName>
    <definedName name="SUBEQP" localSheetId="14">[1]SERVIÇO!#REF!</definedName>
    <definedName name="SUBEQP" localSheetId="21">[1]SERVIÇO!#REF!</definedName>
    <definedName name="SUBEQP" localSheetId="6">[1]SERVIÇO!#REF!</definedName>
    <definedName name="SUBEQP" localSheetId="7">[1]SERVIÇO!#REF!</definedName>
    <definedName name="SUBEQP" localSheetId="8">[1]SERVIÇO!#REF!</definedName>
    <definedName name="SUBEQP" localSheetId="17">[1]SERVIÇO!#REF!</definedName>
    <definedName name="SUBEQP" localSheetId="18">[1]SERVIÇO!#REF!</definedName>
    <definedName name="SUBEQP" localSheetId="3">[1]SERVIÇO!#REF!</definedName>
    <definedName name="SUBEQP" localSheetId="4">[1]SERVIÇO!#REF!</definedName>
    <definedName name="SUBEQP" localSheetId="5">[1]SERVIÇO!#REF!</definedName>
    <definedName name="SUBEQP">[1]SERVIÇO!#REF!</definedName>
    <definedName name="Subestação">#REF!</definedName>
    <definedName name="SUBMUR" localSheetId="14">[1]SERVIÇO!#REF!</definedName>
    <definedName name="SUBMUR" localSheetId="21">[1]SERVIÇO!#REF!</definedName>
    <definedName name="SUBMUR" localSheetId="6">[1]SERVIÇO!#REF!</definedName>
    <definedName name="SUBMUR" localSheetId="7">[1]SERVIÇO!#REF!</definedName>
    <definedName name="SUBMUR" localSheetId="8">[1]SERVIÇO!#REF!</definedName>
    <definedName name="SUBMUR" localSheetId="17">[1]SERVIÇO!#REF!</definedName>
    <definedName name="SUBMUR" localSheetId="18">[1]SERVIÇO!#REF!</definedName>
    <definedName name="SUBMUR" localSheetId="3">[1]SERVIÇO!#REF!</definedName>
    <definedName name="SUBMUR" localSheetId="4">[1]SERVIÇO!#REF!</definedName>
    <definedName name="SUBMUR" localSheetId="5">[1]SERVIÇO!#REF!</definedName>
    <definedName name="SUBMUR">[1]SERVIÇO!#REF!</definedName>
    <definedName name="SUBT1">"$#REF!.$B$#REF!"</definedName>
    <definedName name="SUBTRECHO">"$#REF!.$B$#REF!"</definedName>
    <definedName name="SUP_MAR94">#REF!</definedName>
    <definedName name="SUPERVISSOR">#REF!</definedName>
    <definedName name="sx" localSheetId="14">#REF!</definedName>
    <definedName name="sx" localSheetId="17">#REF!</definedName>
    <definedName name="sx" localSheetId="18">#REF!</definedName>
    <definedName name="sx" localSheetId="3">#REF!</definedName>
    <definedName name="sx" localSheetId="4">#REF!</definedName>
    <definedName name="sx" localSheetId="5">#REF!</definedName>
    <definedName name="sx">#REF!</definedName>
    <definedName name="T.0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_MF">#REF!</definedName>
    <definedName name="T_MOB">#REF!</definedName>
    <definedName name="tab_mancal">#REF!</definedName>
    <definedName name="Tab_Serv.">#REF!</definedName>
    <definedName name="Tab_Serviços">#REF!</definedName>
    <definedName name="TABEFET">#REF!</definedName>
    <definedName name="TABEL.OAE.COMPL.">#REF!</definedName>
    <definedName name="TABEL.PREÇOS">#REF!</definedName>
    <definedName name="TABELA">"$#REF!.$B$32"</definedName>
    <definedName name="TABELA01">#REF!</definedName>
    <definedName name="TABELA02">#REF!</definedName>
    <definedName name="tabela03">#REF!</definedName>
    <definedName name="TABELA1">#REF!</definedName>
    <definedName name="tabela2">#REF!</definedName>
    <definedName name="TabelaConsol">#REF!</definedName>
    <definedName name="tabelaDenominação">#REF!</definedName>
    <definedName name="TabelaDistribuiçãoDeMassas">#REF!</definedName>
    <definedName name="TABELANOVA">#REF!</definedName>
    <definedName name="TabelaSicro">#REF!</definedName>
    <definedName name="TabImport">#REF!</definedName>
    <definedName name="TableName">"Dummy"</definedName>
    <definedName name="TABMAX">#REF!</definedName>
    <definedName name="TABMIN">#REF!</definedName>
    <definedName name="TabPer">#REF!</definedName>
    <definedName name="TABREC">#REF!</definedName>
    <definedName name="TABUA" localSheetId="14">#REF!</definedName>
    <definedName name="TABUA" localSheetId="21">#REF!</definedName>
    <definedName name="TABUA" localSheetId="6">#REF!</definedName>
    <definedName name="TABUA" localSheetId="7">#REF!</definedName>
    <definedName name="TABUA" localSheetId="8">#REF!</definedName>
    <definedName name="TABUA" localSheetId="19">#REF!</definedName>
    <definedName name="TABUA" localSheetId="17">#REF!</definedName>
    <definedName name="TABUA" localSheetId="18">#REF!</definedName>
    <definedName name="TABUA" localSheetId="3">#REF!</definedName>
    <definedName name="TABUA" localSheetId="4">#REF!</definedName>
    <definedName name="TABUA" localSheetId="5">#REF!</definedName>
    <definedName name="TABUA">#REF!</definedName>
    <definedName name="TABUA.METRO" localSheetId="14">#REF!</definedName>
    <definedName name="TABUA.METRO" localSheetId="21">#REF!</definedName>
    <definedName name="TABUA.METRO" localSheetId="6">#REF!</definedName>
    <definedName name="TABUA.METRO" localSheetId="7">#REF!</definedName>
    <definedName name="TABUA.METRO" localSheetId="8">#REF!</definedName>
    <definedName name="TABUA.METRO" localSheetId="19">#REF!</definedName>
    <definedName name="TABUA.METRO" localSheetId="17">#REF!</definedName>
    <definedName name="TABUA.METRO" localSheetId="18">#REF!</definedName>
    <definedName name="TABUA.METRO" localSheetId="3">#REF!</definedName>
    <definedName name="TABUA.METRO" localSheetId="4">#REF!</definedName>
    <definedName name="TABUA.METRO" localSheetId="5">#REF!</definedName>
    <definedName name="TABUA.METRO">#REF!</definedName>
    <definedName name="TABUA_DUZIA">[3]Insumos!$I$70</definedName>
    <definedName name="TÁBUA_MAD_FORTE" localSheetId="14">#REF!</definedName>
    <definedName name="TÁBUA_MAD_FORTE" localSheetId="21">#REF!</definedName>
    <definedName name="TÁBUA_MAD_FORTE" localSheetId="6">#REF!</definedName>
    <definedName name="TÁBUA_MAD_FORTE" localSheetId="7">#REF!</definedName>
    <definedName name="TÁBUA_MAD_FORTE" localSheetId="8">#REF!</definedName>
    <definedName name="TÁBUA_MAD_FORTE" localSheetId="19">#REF!</definedName>
    <definedName name="TÁBUA_MAD_FORTE" localSheetId="17">#REF!</definedName>
    <definedName name="TÁBUA_MAD_FORTE" localSheetId="18">#REF!</definedName>
    <definedName name="TÁBUA_MAD_FORTE" localSheetId="3">#REF!</definedName>
    <definedName name="TÁBUA_MAD_FORTE" localSheetId="4">#REF!</definedName>
    <definedName name="TÁBUA_MAD_FORTE" localSheetId="5">#REF!</definedName>
    <definedName name="TÁBUA_MAD_FORTE">#REF!</definedName>
    <definedName name="TabUF">#REF!</definedName>
    <definedName name="Tachas" hidden="1">{#N/A,#N/A,TRUE,"Plan1"}</definedName>
    <definedName name="tachinhas">#REF!</definedName>
    <definedName name="tachões">#REF!</definedName>
    <definedName name="Tag_Carga">#REF!</definedName>
    <definedName name="Tag_CCM">#REF!</definedName>
    <definedName name="TAPABURACO">#REF!</definedName>
    <definedName name="TAPABURACO_7">#REF!</definedName>
    <definedName name="TAPABURACOREST">#REF!</definedName>
    <definedName name="TAPABURFPIL">#REF!</definedName>
    <definedName name="TAPABURMAN">#REF!</definedName>
    <definedName name="TAPABURMBUQPIL">#REF!</definedName>
    <definedName name="TARUGO" localSheetId="14">#REF!</definedName>
    <definedName name="TARUGO" localSheetId="21">#REF!</definedName>
    <definedName name="TARUGO" localSheetId="6">#REF!</definedName>
    <definedName name="TARUGO" localSheetId="7">#REF!</definedName>
    <definedName name="TARUGO" localSheetId="8">#REF!</definedName>
    <definedName name="TARUGO" localSheetId="19">#REF!</definedName>
    <definedName name="TARUGO" localSheetId="17">#REF!</definedName>
    <definedName name="TARUGO" localSheetId="18">#REF!</definedName>
    <definedName name="TARUGO" localSheetId="3">#REF!</definedName>
    <definedName name="TARUGO" localSheetId="4">#REF!</definedName>
    <definedName name="TARUGO" localSheetId="5">#REF!</definedName>
    <definedName name="TARUGO">#REF!</definedName>
    <definedName name="taxa_cap">#REF!</definedName>
    <definedName name="TaxaJuros">#REF!</definedName>
    <definedName name="tb100cm" localSheetId="14">#REF!</definedName>
    <definedName name="tb100cm" localSheetId="17">#REF!</definedName>
    <definedName name="tb100cm" localSheetId="18">#REF!</definedName>
    <definedName name="tb100cm" localSheetId="3">#REF!</definedName>
    <definedName name="tb100cm" localSheetId="4">#REF!</definedName>
    <definedName name="tb100cm" localSheetId="5">#REF!</definedName>
    <definedName name="tb100cm">#REF!</definedName>
    <definedName name="TB110PI">#REF!</definedName>
    <definedName name="TB110R">#REF!</definedName>
    <definedName name="tb1dia">"$#REF!.$A$15"</definedName>
    <definedName name="tb1kmf">"$#REF!.$D$15"</definedName>
    <definedName name="tb1kmi">"$#REF!.$C$15"</definedName>
    <definedName name="tb1peso">"$#REF!.$E$15"</definedName>
    <definedName name="TB316PI">#REF!</definedName>
    <definedName name="TB316R">#REF!</definedName>
    <definedName name="TB423PI">#REF!</definedName>
    <definedName name="TB423R">#REF!</definedName>
    <definedName name="tbcbuqm">"$#REF!.$R$56"</definedName>
    <definedName name="TBF">#REF!</definedName>
    <definedName name="tbpmf">#REF!</definedName>
    <definedName name="tbtransp1">"$#REF!.$H$15"</definedName>
    <definedName name="tbtransptotal">"$#REF!.$H$56"</definedName>
    <definedName name="tbtransptotalf">#REF!</definedName>
    <definedName name="TBW">"$#REF!.$E$33"</definedName>
    <definedName name="TBWA">"$#REF!.$E$32"</definedName>
    <definedName name="TCB">"$#REF!.$G$31"</definedName>
    <definedName name="TCB10M3">"$#REF!.$K$#REF!"</definedName>
    <definedName name="TCB5M3">"$#REF!.$J$32"</definedName>
    <definedName name="TCBMBUQ">"$#REF!.$K$32"</definedName>
    <definedName name="TCBRPFMAN">#REF!</definedName>
    <definedName name="TCBTBFMAN">#REF!</definedName>
    <definedName name="TCBW">"$#REF!.$G$33"</definedName>
    <definedName name="TCBWA">"$#REF!.$G$32"</definedName>
    <definedName name="TCC">"$#REF!.$G$44"</definedName>
    <definedName name="TCC4TCONCR">"$#REF!.$I$32"</definedName>
    <definedName name="TCC4TFORMA">"$#REF!.$H$31"</definedName>
    <definedName name="TCCBRMZ">"$#REF!.$M$28"</definedName>
    <definedName name="TCCW">"$#REF!.$G$46"</definedName>
    <definedName name="TCCWA">"$#REF!.$G$45"</definedName>
    <definedName name="TEB">"$#REF!.$G$16"</definedName>
    <definedName name="TEBW">"$#REF!.$G$18"</definedName>
    <definedName name="TEBWA">"$#REF!.$G$17"</definedName>
    <definedName name="TECD">"$#REF!.$K$39"</definedName>
    <definedName name="TECD97">"$#REF!.$K$80"</definedName>
    <definedName name="TECNICA">#REF!</definedName>
    <definedName name="TELHA_FIBROCIMENTO_6MM" localSheetId="14">#REF!</definedName>
    <definedName name="TELHA_FIBROCIMENTO_6MM" localSheetId="21">#REF!</definedName>
    <definedName name="TELHA_FIBROCIMENTO_6MM" localSheetId="6">#REF!</definedName>
    <definedName name="TELHA_FIBROCIMENTO_6MM" localSheetId="7">#REF!</definedName>
    <definedName name="TELHA_FIBROCIMENTO_6MM" localSheetId="8">#REF!</definedName>
    <definedName name="TELHA_FIBROCIMENTO_6MM" localSheetId="19">#REF!</definedName>
    <definedName name="TELHA_FIBROCIMENTO_6MM" localSheetId="17">#REF!</definedName>
    <definedName name="TELHA_FIBROCIMENTO_6MM" localSheetId="18">#REF!</definedName>
    <definedName name="TELHA_FIBROCIMENTO_6MM" localSheetId="3">#REF!</definedName>
    <definedName name="TELHA_FIBROCIMENTO_6MM" localSheetId="4">#REF!</definedName>
    <definedName name="TELHA_FIBROCIMENTO_6MM" localSheetId="5">#REF!</definedName>
    <definedName name="TELHA_FIBROCIMENTO_6MM">#REF!</definedName>
    <definedName name="TELHA_FRIBOCIMENTO_4MM" localSheetId="14">#REF!</definedName>
    <definedName name="TELHA_FRIBOCIMENTO_4MM" localSheetId="21">#REF!</definedName>
    <definedName name="TELHA_FRIBOCIMENTO_4MM" localSheetId="6">#REF!</definedName>
    <definedName name="TELHA_FRIBOCIMENTO_4MM" localSheetId="7">#REF!</definedName>
    <definedName name="TELHA_FRIBOCIMENTO_4MM" localSheetId="8">#REF!</definedName>
    <definedName name="TELHA_FRIBOCIMENTO_4MM" localSheetId="17">#REF!</definedName>
    <definedName name="TELHA_FRIBOCIMENTO_4MM" localSheetId="18">#REF!</definedName>
    <definedName name="TELHA_FRIBOCIMENTO_4MM" localSheetId="3">#REF!</definedName>
    <definedName name="TELHA_FRIBOCIMENTO_4MM" localSheetId="4">#REF!</definedName>
    <definedName name="TELHA_FRIBOCIMENTO_4MM" localSheetId="5">#REF!</definedName>
    <definedName name="TELHA_FRIBOCIMENTO_4MM">#REF!</definedName>
    <definedName name="TELHA_PLAN" localSheetId="14">#REF!</definedName>
    <definedName name="TELHA_PLAN" localSheetId="21">#REF!</definedName>
    <definedName name="TELHA_PLAN" localSheetId="6">#REF!</definedName>
    <definedName name="TELHA_PLAN" localSheetId="7">#REF!</definedName>
    <definedName name="TELHA_PLAN" localSheetId="8">#REF!</definedName>
    <definedName name="TELHA_PLAN" localSheetId="17">#REF!</definedName>
    <definedName name="TELHA_PLAN" localSheetId="18">#REF!</definedName>
    <definedName name="TELHA_PLAN" localSheetId="3">#REF!</definedName>
    <definedName name="TELHA_PLAN" localSheetId="4">#REF!</definedName>
    <definedName name="TELHA_PLAN" localSheetId="5">#REF!</definedName>
    <definedName name="TELHA_PLAN">#REF!</definedName>
    <definedName name="TELHACRYL" localSheetId="14">#REF!</definedName>
    <definedName name="TELHACRYL" localSheetId="21">#REF!</definedName>
    <definedName name="TELHACRYL" localSheetId="6">#REF!</definedName>
    <definedName name="TELHACRYL" localSheetId="7">#REF!</definedName>
    <definedName name="TELHACRYL" localSheetId="8">#REF!</definedName>
    <definedName name="TELHACRYL" localSheetId="17">#REF!</definedName>
    <definedName name="TELHACRYL" localSheetId="18">#REF!</definedName>
    <definedName name="TELHACRYL" localSheetId="3">#REF!</definedName>
    <definedName name="TELHACRYL" localSheetId="4">#REF!</definedName>
    <definedName name="TELHACRYL" localSheetId="5">#REF!</definedName>
    <definedName name="TELHACRYL">#REF!</definedName>
    <definedName name="TEMPO">#REF!</definedName>
    <definedName name="Teor">[8]Teor!$A$3:$A$7</definedName>
    <definedName name="teor2">#REF!</definedName>
    <definedName name="TER">#REF!</definedName>
    <definedName name="TER_MAR94">#REF!</definedName>
    <definedName name="TERP">"$#REF!.$P$34"</definedName>
    <definedName name="terra">#REF!</definedName>
    <definedName name="Terra2">#REF!</definedName>
    <definedName name="TERRAPL">#REF!</definedName>
    <definedName name="TERRAPL.">#REF!</definedName>
    <definedName name="Terraplenagem" localSheetId="14">#N/A</definedName>
    <definedName name="Terraplenagem" localSheetId="21">#N/A</definedName>
    <definedName name="Terraplenagem" localSheetId="19">#N/A</definedName>
    <definedName name="Terraplenagem" localSheetId="3">#N/A</definedName>
    <definedName name="Terraplenagem" localSheetId="4">#N/A</definedName>
    <definedName name="Terraplenagem" localSheetId="5">#N/A</definedName>
    <definedName name="Terraplenagem">Ensaios!Terraplenagem</definedName>
    <definedName name="tesdt">#REF!</definedName>
    <definedName name="tesdt_1">#REF!</definedName>
    <definedName name="tesdt_2">#REF!</definedName>
    <definedName name="tesdt_3">#REF!</definedName>
    <definedName name="TESM">"$#REF!.$Q$34"</definedName>
    <definedName name="teste_8">#REF!</definedName>
    <definedName name="teste2">#REF!</definedName>
    <definedName name="teste2_8">#REF!</definedName>
    <definedName name="TETB">"$#REF!.$H$30"</definedName>
    <definedName name="TETB97">"$#REF!.$H$70"</definedName>
    <definedName name="TIJOLO_10X20X20">[3]Insumos!$I$28</definedName>
    <definedName name="TIJOLO_6_FUROS">[3]Insumos!$I$28</definedName>
    <definedName name="Tijuipe">#REF!</definedName>
    <definedName name="tijuipinho">#REF!</definedName>
    <definedName name="TINTA_ACRILICA" localSheetId="14">#REF!</definedName>
    <definedName name="TINTA_ACRILICA" localSheetId="21">#REF!</definedName>
    <definedName name="TINTA_ACRILICA" localSheetId="6">#REF!</definedName>
    <definedName name="TINTA_ACRILICA" localSheetId="7">#REF!</definedName>
    <definedName name="TINTA_ACRILICA" localSheetId="8">#REF!</definedName>
    <definedName name="TINTA_ACRILICA" localSheetId="19">#REF!</definedName>
    <definedName name="TINTA_ACRILICA" localSheetId="17">#REF!</definedName>
    <definedName name="TINTA_ACRILICA" localSheetId="18">#REF!</definedName>
    <definedName name="TINTA_ACRILICA" localSheetId="3">#REF!</definedName>
    <definedName name="TINTA_ACRILICA" localSheetId="4">#REF!</definedName>
    <definedName name="TINTA_ACRILICA" localSheetId="5">#REF!</definedName>
    <definedName name="TINTA_ACRILICA">#REF!</definedName>
    <definedName name="TINTA_ESMALTE" localSheetId="14">#REF!</definedName>
    <definedName name="TINTA_ESMALTE" localSheetId="21">#REF!</definedName>
    <definedName name="TINTA_ESMALTE" localSheetId="6">#REF!</definedName>
    <definedName name="TINTA_ESMALTE" localSheetId="7">#REF!</definedName>
    <definedName name="TINTA_ESMALTE" localSheetId="8">#REF!</definedName>
    <definedName name="TINTA_ESMALTE" localSheetId="19">#REF!</definedName>
    <definedName name="TINTA_ESMALTE" localSheetId="17">#REF!</definedName>
    <definedName name="TINTA_ESMALTE" localSheetId="18">#REF!</definedName>
    <definedName name="TINTA_ESMALTE" localSheetId="3">#REF!</definedName>
    <definedName name="TINTA_ESMALTE" localSheetId="4">#REF!</definedName>
    <definedName name="TINTA_ESMALTE" localSheetId="5">#REF!</definedName>
    <definedName name="TINTA_ESMALTE">#REF!</definedName>
    <definedName name="TINTA_NOVACOR" localSheetId="14">#REF!</definedName>
    <definedName name="TINTA_NOVACOR" localSheetId="21">#REF!</definedName>
    <definedName name="TINTA_NOVACOR" localSheetId="6">#REF!</definedName>
    <definedName name="TINTA_NOVACOR" localSheetId="7">#REF!</definedName>
    <definedName name="TINTA_NOVACOR" localSheetId="8">#REF!</definedName>
    <definedName name="TINTA_NOVACOR" localSheetId="19">#REF!</definedName>
    <definedName name="TINTA_NOVACOR" localSheetId="17">#REF!</definedName>
    <definedName name="TINTA_NOVACOR" localSheetId="18">#REF!</definedName>
    <definedName name="TINTA_NOVACOR" localSheetId="3">#REF!</definedName>
    <definedName name="TINTA_NOVACOR" localSheetId="4">#REF!</definedName>
    <definedName name="TINTA_NOVACOR" localSheetId="5">#REF!</definedName>
    <definedName name="TINTA_NOVACOR">#REF!</definedName>
    <definedName name="TINTA_OLEO">[3]Insumos!$I$366</definedName>
    <definedName name="TINTA_PVA">[3]Insumos!$I$365</definedName>
    <definedName name="tipo_tamb">#REF!</definedName>
    <definedName name="titbeb" localSheetId="14">[1]SERVIÇO!#REF!</definedName>
    <definedName name="titbeb" localSheetId="21">[1]SERVIÇO!#REF!</definedName>
    <definedName name="titbeb" localSheetId="6">[1]SERVIÇO!#REF!</definedName>
    <definedName name="titbeb" localSheetId="7">[1]SERVIÇO!#REF!</definedName>
    <definedName name="titbeb" localSheetId="8">[1]SERVIÇO!#REF!</definedName>
    <definedName name="titbeb" localSheetId="19">[1]SERVIÇO!#REF!</definedName>
    <definedName name="titbeb" localSheetId="17">[1]SERVIÇO!#REF!</definedName>
    <definedName name="titbeb" localSheetId="18">[1]SERVIÇO!#REF!</definedName>
    <definedName name="titbeb" localSheetId="3">[1]SERVIÇO!#REF!</definedName>
    <definedName name="titbeb" localSheetId="4">[1]SERVIÇO!#REF!</definedName>
    <definedName name="titbeb" localSheetId="5">[1]SERVIÇO!#REF!</definedName>
    <definedName name="titbeb">[1]SERVIÇO!#REF!</definedName>
    <definedName name="TITCHAF" localSheetId="14">[1]SERVIÇO!#REF!</definedName>
    <definedName name="TITCHAF" localSheetId="21">[1]SERVIÇO!#REF!</definedName>
    <definedName name="TITCHAF" localSheetId="6">[1]SERVIÇO!#REF!</definedName>
    <definedName name="TITCHAF" localSheetId="7">[1]SERVIÇO!#REF!</definedName>
    <definedName name="TITCHAF" localSheetId="8">[1]SERVIÇO!#REF!</definedName>
    <definedName name="TITCHAF" localSheetId="19">[1]SERVIÇO!#REF!</definedName>
    <definedName name="TITCHAF" localSheetId="17">[1]SERVIÇO!#REF!</definedName>
    <definedName name="TITCHAF" localSheetId="18">[1]SERVIÇO!#REF!</definedName>
    <definedName name="TITCHAF" localSheetId="3">[1]SERVIÇO!#REF!</definedName>
    <definedName name="TITCHAF" localSheetId="4">[1]SERVIÇO!#REF!</definedName>
    <definedName name="TITCHAF" localSheetId="5">[1]SERVIÇO!#REF!</definedName>
    <definedName name="TITCHAF">[1]SERVIÇO!#REF!</definedName>
    <definedName name="TLC4T">"$#REF!.$K$#REF!"</definedName>
    <definedName name="TLMR">"$#REF!.$K$#REF!"</definedName>
    <definedName name="TMRTBF">#REF!</definedName>
    <definedName name="Todas_as_pendencias">#REF!</definedName>
    <definedName name="Tool">#REF!</definedName>
    <definedName name="TOT" hidden="1">#REF!</definedName>
    <definedName name="TOT.P">#REF!</definedName>
    <definedName name="Tot_Líquido_1">"'file:///Eng_aroldo/Meus documentos/Documents and Settings/Flávio R. Carmona/My Documents/3 - Sanches Tripoloni/3 - Diamantino/4 - BR-364/2 - CREMA/Medição/06a.MP/MP06.xls'#$Medição.$#REF!$#REF!"</definedName>
    <definedName name="Tot_Líquido_3">"'file:///Eng_aroldo/Meus documentos/Documents and Settings/Flávio R. Carmona/My Documents/3 - Sanches Tripoloni/3 - Diamantino/4 - BR-364/2 - CREMA/Medição/06a.MP/MP06.xls'#$Medição.$#REF!$#REF!"</definedName>
    <definedName name="Tot_Líquido_6">"'file:///Eng_aroldo/Meus documentos/Documents and Settings/Flávio R. Carmona/My Documents/3 - Sanches Tripoloni/3 - Diamantino/4 - BR-364/2 - CREMA/Medição/06a.MP/MP06.xls'#$Medição.$#REF!$#REF!"</definedName>
    <definedName name="TOT1.P">#REF!</definedName>
    <definedName name="total" localSheetId="14">#REF!</definedName>
    <definedName name="total" localSheetId="21">#REF!</definedName>
    <definedName name="total" localSheetId="17">#REF!</definedName>
    <definedName name="total" localSheetId="18">#REF!</definedName>
    <definedName name="total" localSheetId="3">#REF!</definedName>
    <definedName name="total" localSheetId="4">#REF!</definedName>
    <definedName name="total" localSheetId="5">#REF!</definedName>
    <definedName name="total">#REF!</definedName>
    <definedName name="total_19">#REF!</definedName>
    <definedName name="TOTAL_ADMINISTRATIVO" localSheetId="14">#REF!</definedName>
    <definedName name="TOTAL_ADMINISTRATIVO" localSheetId="21">#REF!</definedName>
    <definedName name="TOTAL_ADMINISTRATIVO" localSheetId="6">#REF!</definedName>
    <definedName name="TOTAL_ADMINISTRATIVO" localSheetId="7">#REF!</definedName>
    <definedName name="TOTAL_ADMINISTRATIVO" localSheetId="8">#REF!</definedName>
    <definedName name="TOTAL_ADMINISTRATIVO" localSheetId="19">#REF!</definedName>
    <definedName name="TOTAL_ADMINISTRATIVO" localSheetId="17">#REF!</definedName>
    <definedName name="TOTAL_ADMINISTRATIVO" localSheetId="18">#REF!</definedName>
    <definedName name="TOTAL_ADMINISTRATIVO" localSheetId="3">#REF!</definedName>
    <definedName name="TOTAL_ADMINISTRATIVO" localSheetId="4">#REF!</definedName>
    <definedName name="TOTAL_ADMINISTRATIVO" localSheetId="5">#REF!</definedName>
    <definedName name="TOTAL_ADMINISTRATIVO">#REF!</definedName>
    <definedName name="TOTAL_AULA" localSheetId="14">#REF!</definedName>
    <definedName name="TOTAL_AULA" localSheetId="21">#REF!</definedName>
    <definedName name="TOTAL_AULA" localSheetId="6">#REF!</definedName>
    <definedName name="TOTAL_AULA" localSheetId="7">#REF!</definedName>
    <definedName name="TOTAL_AULA" localSheetId="8">#REF!</definedName>
    <definedName name="TOTAL_AULA" localSheetId="19">#REF!</definedName>
    <definedName name="TOTAL_AULA" localSheetId="17">#REF!</definedName>
    <definedName name="TOTAL_AULA" localSheetId="18">#REF!</definedName>
    <definedName name="TOTAL_AULA" localSheetId="3">#REF!</definedName>
    <definedName name="TOTAL_AULA" localSheetId="4">#REF!</definedName>
    <definedName name="TOTAL_AULA" localSheetId="5">#REF!</definedName>
    <definedName name="TOTAL_AULA">#REF!</definedName>
    <definedName name="TOTAL_EXTERNA" localSheetId="14">#REF!</definedName>
    <definedName name="TOTAL_EXTERNA" localSheetId="21">#REF!</definedName>
    <definedName name="TOTAL_EXTERNA" localSheetId="6">#REF!</definedName>
    <definedName name="TOTAL_EXTERNA" localSheetId="7">#REF!</definedName>
    <definedName name="TOTAL_EXTERNA" localSheetId="8">#REF!</definedName>
    <definedName name="TOTAL_EXTERNA" localSheetId="19">#REF!</definedName>
    <definedName name="TOTAL_EXTERNA" localSheetId="17">#REF!</definedName>
    <definedName name="TOTAL_EXTERNA" localSheetId="18">#REF!</definedName>
    <definedName name="TOTAL_EXTERNA" localSheetId="3">#REF!</definedName>
    <definedName name="TOTAL_EXTERNA" localSheetId="4">#REF!</definedName>
    <definedName name="TOTAL_EXTERNA" localSheetId="5">#REF!</definedName>
    <definedName name="TOTAL_EXTERNA">#REF!</definedName>
    <definedName name="TOTAL_QUADRA" localSheetId="14">#REF!</definedName>
    <definedName name="TOTAL_QUADRA" localSheetId="21">#REF!</definedName>
    <definedName name="TOTAL_QUADRA" localSheetId="6">#REF!</definedName>
    <definedName name="TOTAL_QUADRA" localSheetId="7">#REF!</definedName>
    <definedName name="TOTAL_QUADRA" localSheetId="8">#REF!</definedName>
    <definedName name="TOTAL_QUADRA" localSheetId="17">#REF!</definedName>
    <definedName name="TOTAL_QUADRA" localSheetId="18">#REF!</definedName>
    <definedName name="TOTAL_QUADRA" localSheetId="3">#REF!</definedName>
    <definedName name="TOTAL_QUADRA" localSheetId="4">#REF!</definedName>
    <definedName name="TOTAL_QUADRA" localSheetId="5">#REF!</definedName>
    <definedName name="TOTAL_QUADRA">#REF!</definedName>
    <definedName name="TOTAL_VESTIÁRIO" localSheetId="14">#REF!</definedName>
    <definedName name="TOTAL_VESTIÁRIO" localSheetId="21">#REF!</definedName>
    <definedName name="TOTAL_VESTIÁRIO" localSheetId="6">#REF!</definedName>
    <definedName name="TOTAL_VESTIÁRIO" localSheetId="7">#REF!</definedName>
    <definedName name="TOTAL_VESTIÁRIO" localSheetId="8">#REF!</definedName>
    <definedName name="TOTAL_VESTIÁRIO" localSheetId="17">#REF!</definedName>
    <definedName name="TOTAL_VESTIÁRIO" localSheetId="18">#REF!</definedName>
    <definedName name="TOTAL_VESTIÁRIO" localSheetId="3">#REF!</definedName>
    <definedName name="TOTAL_VESTIÁRIO" localSheetId="4">#REF!</definedName>
    <definedName name="TOTAL_VESTIÁRIO" localSheetId="5">#REF!</definedName>
    <definedName name="TOTAL_VESTIÁRIO">#REF!</definedName>
    <definedName name="TotalMedição">#REF!</definedName>
    <definedName name="TOTALSAIBRO">#REF!</definedName>
    <definedName name="TOTQTS" localSheetId="14">[1]SERVIÇO!#REF!</definedName>
    <definedName name="TOTQTS" localSheetId="21">[1]SERVIÇO!#REF!</definedName>
    <definedName name="TOTQTS" localSheetId="6">[1]SERVIÇO!#REF!</definedName>
    <definedName name="TOTQTS" localSheetId="7">[1]SERVIÇO!#REF!</definedName>
    <definedName name="TOTQTS" localSheetId="8">[1]SERVIÇO!#REF!</definedName>
    <definedName name="TOTQTS" localSheetId="19">[1]SERVIÇO!#REF!</definedName>
    <definedName name="TOTQTS" localSheetId="17">[1]SERVIÇO!#REF!</definedName>
    <definedName name="TOTQTS" localSheetId="18">[1]SERVIÇO!#REF!</definedName>
    <definedName name="TOTQTS" localSheetId="3">[1]SERVIÇO!#REF!</definedName>
    <definedName name="TOTQTS" localSheetId="4">[1]SERVIÇO!#REF!</definedName>
    <definedName name="TOTQTS" localSheetId="5">[1]SERVIÇO!#REF!</definedName>
    <definedName name="TOTQTS">[1]SERVIÇO!#REF!</definedName>
    <definedName name="TPI">#REF!</definedName>
    <definedName name="TPM" localSheetId="14">#REF!</definedName>
    <definedName name="TPM" localSheetId="21">#REF!</definedName>
    <definedName name="TPM" localSheetId="6">#REF!</definedName>
    <definedName name="TPM" localSheetId="7">#REF!</definedName>
    <definedName name="TPM" localSheetId="8">#REF!</definedName>
    <definedName name="TPM" localSheetId="19">#REF!</definedName>
    <definedName name="TPM" localSheetId="17">#REF!</definedName>
    <definedName name="TPM" localSheetId="18">#REF!</definedName>
    <definedName name="TPM" localSheetId="3">#REF!</definedName>
    <definedName name="TPM" localSheetId="4">#REF!</definedName>
    <definedName name="TPM" localSheetId="5">#REF!</definedName>
    <definedName name="TPM">#REF!</definedName>
    <definedName name="TR5C">#REF!</definedName>
    <definedName name="TRABALHO">"$#REF!.$H$5:$H$84"</definedName>
    <definedName name="TrabAnual">#REF!</definedName>
    <definedName name="TRANSENRPEDJOG">#REF!</definedName>
    <definedName name="TRANSP_LOC_CARROC_PAV">#REF!</definedName>
    <definedName name="TRANSP_LOC_EQUIP">#REF!</definedName>
    <definedName name="TRANSP_LOC_PAV">#REF!</definedName>
    <definedName name="transp_massa">#REF!</definedName>
    <definedName name="TRANSP5MCORFRES">#REF!</definedName>
    <definedName name="TRANSP5MCORFRESMAN">#REF!</definedName>
    <definedName name="TRANSP5MCORFRESREC">#REF!</definedName>
    <definedName name="TRANSP5MREC">#REF!</definedName>
    <definedName name="TRANSP5MREC_7">#REF!</definedName>
    <definedName name="TRANSP5MREC_9">#REF!</definedName>
    <definedName name="TRANSP5MRECMAN">#REF!</definedName>
    <definedName name="TRANSP5MRECREST">#REF!</definedName>
    <definedName name="TRANSPBASC5MCILMAN">#REF!</definedName>
    <definedName name="TRANSPBASC5MMAN">#REF!</definedName>
    <definedName name="TRANSPBASC5MPARRUMAN">#REF!</definedName>
    <definedName name="TRANSPBASC5REC">#REF!</definedName>
    <definedName name="TRANSPBASCARG">#REF!</definedName>
    <definedName name="TRANSPBASCCONCIMMAN">#REF!</definedName>
    <definedName name="transpbascemman">#REF!</definedName>
    <definedName name="TRANSPC4TGC">"$#REF!.$K$27"</definedName>
    <definedName name="TRANSPCAMCAR">#REF!</definedName>
    <definedName name="TRANSPCAMCAR_7">#REF!</definedName>
    <definedName name="TRANSPCAR4TCICLMAN">#REF!</definedName>
    <definedName name="TRANSPCAR4TCONCCIMMAN">#REF!</definedName>
    <definedName name="TRANSPCAR4TMAN">#REF!</definedName>
    <definedName name="TRANSPCAR4TREC">#REF!</definedName>
    <definedName name="TRANSPCARFORMAMAN">#REF!</definedName>
    <definedName name="TRANSPCARMAN">"$'_TRANSPORTE MAN 5ª'.$#REF!$#REF!"</definedName>
    <definedName name="TRANSPCARRARG">#REF!</definedName>
    <definedName name="TRANSPGC">"$#REF!.$J$27"</definedName>
    <definedName name="TRANSPMATTBFMAN">#REF!</definedName>
    <definedName name="TRANSPO">#REF!</definedName>
    <definedName name="TRANSPORTADOR">#REF!</definedName>
    <definedName name="transporte">#REF!</definedName>
    <definedName name="TRANSPORTE5M3">#REF!</definedName>
    <definedName name="TRANSPORTE5M3_7">#REF!</definedName>
    <definedName name="TRANSPORTEBASC5M">#REF!</definedName>
    <definedName name="TRANSPORTEBASC5M_7">#REF!</definedName>
    <definedName name="TRANSPORTEBASC5MREST">#REF!</definedName>
    <definedName name="TRANSPORTECAMCARREST">#REF!</definedName>
    <definedName name="TRANSPORTEMATREM">#REF!</definedName>
    <definedName name="TRANSPORTEMATREM_7">#REF!</definedName>
    <definedName name="TRANSPORTEMATREMREST">#REF!</definedName>
    <definedName name="transportes">#REF!</definedName>
    <definedName name="TRANSPREMCOR">#REF!</definedName>
    <definedName name="TRANSPREMCOR1">#REF!</definedName>
    <definedName name="TRANSPREMCORMANQ">#REF!</definedName>
    <definedName name="TRANSPREMCORMANRESTF">#REF!</definedName>
    <definedName name="TRANSPREMCORMANRESTQ">#REF!</definedName>
    <definedName name="TRANSPREMCORREST">#REF!</definedName>
    <definedName name="TRANSPREMENDOMAN">#REF!</definedName>
    <definedName name="TRANSPREMMANQ">#REF!</definedName>
    <definedName name="TRANSPREMPREST">#REF!</definedName>
    <definedName name="TRANSPREMPRESTF">#REF!</definedName>
    <definedName name="TRANSPREMREMP">#REF!</definedName>
    <definedName name="transpremrmp">#REF!</definedName>
    <definedName name="TRANSPREMTB">#REF!</definedName>
    <definedName name="TRANSPREMTBMANQ">#REF!</definedName>
    <definedName name="TRANSPREMTBREST">#REF!</definedName>
    <definedName name="TRANSPREMTBRESTF">#REF!</definedName>
    <definedName name="TRASP5M3MICRO">#REF!</definedName>
    <definedName name="tratamento">#REF!</definedName>
    <definedName name="TRCAP20">"$#REF!.$I$27"</definedName>
    <definedName name="TRCM30">"$#REF!.$I$28"</definedName>
    <definedName name="TRECHO">"$#REF!.$B$4"</definedName>
    <definedName name="TRP">#REF!</definedName>
    <definedName name="TRRM1C">"$#REF!.$I$30"</definedName>
    <definedName name="TRRR1C">"$#REF!.$I$29"</definedName>
    <definedName name="TS2C">"'file:///D:/Meus documentos/ANASTÁCIO/SERCEL/BR262990800.xls'#$TLMB.$#REF!$#REF!"</definedName>
    <definedName name="TSD">"'file:///D:/Meus documentos/ANASTÁCIO/SERCEL/BR262990800.xls'#$SERVIÇOS.$#REF!$#REF!"</definedName>
    <definedName name="tsd.a">#REF!</definedName>
    <definedName name="TSD_4">"$'memória de calculo_liquida'.$#REF!$#REF!"</definedName>
    <definedName name="tsd4_4">"$'memória de calculo_liquida'.$#REF!$#REF!"</definedName>
    <definedName name="TSs">#REF!</definedName>
    <definedName name="tss.a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TT102_4">"'file:///Eng_aroldo/Aroldo/Documents and Settings/Administrador/Meus documentos/Obras em Andamento/Tangará/Anel 3ª etapa/21ª medição/Med 21ª.xls'#$'Rel_19ª med_'.$#REF!$#REF!"</definedName>
    <definedName name="TT107_4">"'file:///Eng_aroldo/Aroldo/Documents and Settings/Administrador/Meus documentos/Obras em Andamento/Tangará/Anel 3ª etapa/21ª medição/Med 21ª.xls'#$'Rel_19ª med_'.$#REF!$#REF!"</definedName>
    <definedName name="TT121_4">"'file:///Eng_aroldo/Aroldo/Documents and Settings/Administrador/Meus documentos/Obras em Andamento/Tangará/Anel 3ª etapa/21ª medição/Med 21ª.xls'#$'Rel_19ª med_'.$#REF!$#REF!"</definedName>
    <definedName name="TT123_4">"'file:///Eng_aroldo/Aroldo/Documents and Settings/Administrador/Meus documentos/Obras em Andamento/Tangará/Anel 3ª etapa/21ª medição/Med 21ª.xls'#$'Rel_19ª med_'.$#REF!$#REF!"</definedName>
    <definedName name="TT19_4">"'file:///Eng_aroldo/Aroldo/Documents and Settings/Administrador/Meus documentos/Obras em Andamento/Tangará/Anel 3ª etapa/21ª medição/Med 21ª.xls'#$'Rel_19ª med_'.$#REF!$#REF!"</definedName>
    <definedName name="TT21_4">"'file:///Eng_aroldo/Aroldo/Documents and Settings/Administrador/Meus documentos/Obras em Andamento/Tangará/Anel 3ª etapa/21ª medição/Med 21ª.xls'#$'Rel_19ª med_'.$#REF!$#REF!"</definedName>
    <definedName name="TT22_4">"'file:///Eng_aroldo/Aroldo/Documents and Settings/Administrador/Meus documentos/Obras em Andamento/Tangará/Anel 3ª etapa/21ª medição/Med 21ª.xls'#$'Rel_19ª med_'.$#REF!$#REF!"</definedName>
    <definedName name="TT30_4">"'file:///Eng_aroldo/Aroldo/Documents and Settings/Administrador/Meus documentos/Obras em Andamento/Tangará/Anel 3ª etapa/21ª medição/Med 21ª.xls'#$'Rel_19ª med_'.$#REF!$#REF!"</definedName>
    <definedName name="TT31_4">"'file:///Eng_aroldo/Aroldo/Documents and Settings/Administrador/Meus documentos/Obras em Andamento/Tangará/Anel 3ª etapa/21ª medição/Med 21ª.xls'#$'Rel_19ª med_'.$#REF!$#REF!"</definedName>
    <definedName name="TT32_4">"'file:///Eng_aroldo/Aroldo/Documents and Settings/Administrador/Meus documentos/Obras em Andamento/Tangará/Anel 3ª etapa/21ª medição/Med 21ª.xls'#$'Rel_19ª med_'.$#REF!$#REF!"</definedName>
    <definedName name="TT33_4">"'file:///Eng_aroldo/Aroldo/Documents and Settings/Administrador/Meus documentos/Obras em Andamento/Tangará/Anel 3ª etapa/21ª medição/Med 21ª.xls'#$'Rel_19ª med_'.$#REF!$#REF!"</definedName>
    <definedName name="TT34_4">"'file:///Eng_aroldo/Aroldo/Documents and Settings/Administrador/Meus documentos/Obras em Andamento/Tangará/Anel 3ª etapa/21ª medição/Med 21ª.xls'#$'Rel_19ª med_'.$#REF!$#REF!"</definedName>
    <definedName name="TT36_4">"'file:///Eng_aroldo/Aroldo/Documents and Settings/Administrador/Meus documentos/Obras em Andamento/Tangará/Anel 3ª etapa/21ª medição/Med 21ª.xls'#$'Rel_19ª med_'.$#REF!$#REF!"</definedName>
    <definedName name="TT38_4">"'file:///Eng_aroldo/Aroldo/Documents and Settings/Administrador/Meus documentos/Obras em Andamento/Tangará/Anel 3ª etapa/21ª medição/Med 21ª.xls'#$'Rel_19ª med_'.$#REF!$#REF!"</definedName>
    <definedName name="TT39_4">"'file:///Eng_aroldo/Aroldo/Documents and Settings/Administrador/Meus documentos/Obras em Andamento/Tangará/Anel 3ª etapa/21ª medição/Med 21ª.xls'#$'Rel_19ª med_'.$#REF!$#REF!"</definedName>
    <definedName name="TT40_4">"'file:///Eng_aroldo/Aroldo/Documents and Settings/Administrador/Meus documentos/Obras em Andamento/Tangará/Anel 3ª etapa/21ª medição/Med 21ª.xls'#$'Rel_19ª med_'.$#REF!$#REF!"</definedName>
    <definedName name="TT52_4">"'file:///Eng_aroldo/Aroldo/Documents and Settings/Administrador/Meus documentos/Obras em Andamento/Tangará/Anel 3ª etapa/21ª medição/Med 21ª.xls'#$'Rel_19ª med_'.$#REF!$#REF!"</definedName>
    <definedName name="TT53_4">"'file:///Eng_aroldo/Aroldo/Documents and Settings/Administrador/Meus documentos/Obras em Andamento/Tangará/Anel 3ª etapa/21ª medição/Med 21ª.xls'#$'Rel_19ª med_'.$#REF!$#REF!"</definedName>
    <definedName name="TT54_4">"'file:///Eng_aroldo/Aroldo/Documents and Settings/Administrador/Meus documentos/Obras em Andamento/Tangará/Anel 3ª etapa/21ª medição/Med 21ª.xls'#$'Rel_19ª med_'.$#REF!$#REF!"</definedName>
    <definedName name="TT55_4">"'file:///Eng_aroldo/Aroldo/Documents and Settings/Administrador/Meus documentos/Obras em Andamento/Tangará/Anel 3ª etapa/21ª medição/Med 21ª.xls'#$'Rel_19ª med_'.$#REF!$#REF!"</definedName>
    <definedName name="TT6_4">"'file:///Eng_aroldo/Aroldo/Documents and Settings/Administrador/Meus documentos/Obras em Andamento/Tangará/Anel 3ª etapa/21ª medição/Med 21ª.xls'#$'Rel_19ª med_'.$#REF!$#REF!"</definedName>
    <definedName name="TT60_4">"'file:///Eng_aroldo/Aroldo/Documents and Settings/Administrador/Meus documentos/Obras em Andamento/Tangará/Anel 3ª etapa/21ª medição/Med 21ª.xls'#$'Rel_19ª med_'.$#REF!$#REF!"</definedName>
    <definedName name="TT61_4">"'file:///Eng_aroldo/Aroldo/Documents and Settings/Administrador/Meus documentos/Obras em Andamento/Tangará/Anel 3ª etapa/21ª medição/Med 21ª.xls'#$'Rel_19ª med_'.$#REF!$#REF!"</definedName>
    <definedName name="TT69_4">"'file:///Eng_aroldo/Aroldo/Documents and Settings/Administrador/Meus documentos/Obras em Andamento/Tangará/Anel 3ª etapa/21ª medição/Med 21ª.xls'#$'Rel_19ª med_'.$#REF!$#REF!"</definedName>
    <definedName name="TT70_4">"'file:///Eng_aroldo/Aroldo/Documents and Settings/Administrador/Meus documentos/Obras em Andamento/Tangará/Anel 3ª etapa/21ª medição/Med 21ª.xls'#$'Rel_19ª med_'.$#REF!$#REF!"</definedName>
    <definedName name="TT71_4">"'file:///Eng_aroldo/Aroldo/Documents and Settings/Administrador/Meus documentos/Obras em Andamento/Tangará/Anel 3ª etapa/21ª medição/Med 21ª.xls'#$'Rel_19ª med_'.$#REF!$#REF!"</definedName>
    <definedName name="TT74_4">"'file:///Eng_aroldo/Aroldo/Documents and Settings/Administrador/Meus documentos/Obras em Andamento/Tangará/Anel 3ª etapa/21ª medição/Med 21ª.xls'#$'Rel_19ª med_'.$#REF!$#REF!"</definedName>
    <definedName name="TT75_4">"'file:///Eng_aroldo/Aroldo/Documents and Settings/Administrador/Meus documentos/Obras em Andamento/Tangará/Anel 3ª etapa/21ª medição/Med 21ª.xls'#$'Rel_19ª med_'.$#REF!$#REF!"</definedName>
    <definedName name="TT76_4">"'file:///Eng_aroldo/Aroldo/Documents and Settings/Administrador/Meus documentos/Obras em Andamento/Tangará/Anel 3ª etapa/21ª medição/Med 21ª.xls'#$'Rel_19ª med_'.$#REF!$#REF!"</definedName>
    <definedName name="TT77_4">"'file:///Eng_aroldo/Aroldo/Documents and Settings/Administrador/Meus documentos/Obras em Andamento/Tangará/Anel 3ª etapa/21ª medição/Med 21ª.xls'#$'Rel_19ª med_'.$#REF!$#REF!"</definedName>
    <definedName name="TT78_4">"'file:///Eng_aroldo/Aroldo/Documents and Settings/Administrador/Meus documentos/Obras em Andamento/Tangará/Anel 3ª etapa/21ª medição/Med 21ª.xls'#$'Rel_19ª med_'.$#REF!$#REF!"</definedName>
    <definedName name="TT79_4">"'file:///Eng_aroldo/Aroldo/Documents and Settings/Administrador/Meus documentos/Obras em Andamento/Tangará/Anel 3ª etapa/21ª medição/Med 21ª.xls'#$'Rel_19ª med_'.$#REF!$#REF!"</definedName>
    <definedName name="TT94_4">"'file:///Eng_aroldo/Aroldo/Documents and Settings/Administrador/Meus documentos/Obras em Andamento/Tangará/Anel 3ª etapa/21ª medição/Med 21ª.xls'#$'Rel_19ª med_'.$#REF!$#REF!"</definedName>
    <definedName name="TT95_4">"'file:///Eng_aroldo/Aroldo/Documents and Settings/Administrador/Meus documentos/Obras em Andamento/Tangará/Anel 3ª etapa/21ª medição/Med 21ª.xls'#$'Rel_19ª med_'.$#REF!$#REF!"</definedName>
    <definedName name="TT96_4">"'file:///Eng_aroldo/Aroldo/Documents and Settings/Administrador/Meus documentos/Obras em Andamento/Tangará/Anel 3ª etapa/21ª medição/Med 21ª.xls'#$'Rel_19ª med_'.$#REF!$#REF!"</definedName>
    <definedName name="TT97_4">"'file:///Eng_aroldo/Aroldo/Documents and Settings/Administrador/Meus documentos/Obras em Andamento/Tangará/Anel 3ª etapa/21ª medição/Med 21ª.xls'#$'Rel_19ª med_'.$#REF!$#REF!"</definedName>
    <definedName name="TTT" localSheetId="14">[1]SERVIÇO!#REF!</definedName>
    <definedName name="TTT" localSheetId="21">[1]SERVIÇO!#REF!</definedName>
    <definedName name="TTT" localSheetId="6">[1]SERVIÇO!#REF!</definedName>
    <definedName name="TTT" localSheetId="7">[1]SERVIÇO!#REF!</definedName>
    <definedName name="TTT" localSheetId="8">[1]SERVIÇO!#REF!</definedName>
    <definedName name="TTT" localSheetId="19">[1]SERVIÇO!#REF!</definedName>
    <definedName name="TTT" localSheetId="17">[1]SERVIÇO!#REF!</definedName>
    <definedName name="TTT" localSheetId="18">[1]SERVIÇO!#REF!</definedName>
    <definedName name="TTT" localSheetId="3">[1]SERVIÇO!#REF!</definedName>
    <definedName name="TTT" localSheetId="4">[1]SERVIÇO!#REF!</definedName>
    <definedName name="TTT" localSheetId="5">[1]SERVIÇO!#REF!</definedName>
    <definedName name="TTT">[1]SERVIÇO!#REF!</definedName>
    <definedName name="ttttt">#REF!</definedName>
    <definedName name="tubulCA">#REF!</definedName>
    <definedName name="TXREMATI">#REF!</definedName>
    <definedName name="TXTEQUIP" localSheetId="14">[1]SERVIÇO!#REF!</definedName>
    <definedName name="TXTEQUIP" localSheetId="21">[1]SERVIÇO!#REF!</definedName>
    <definedName name="TXTEQUIP" localSheetId="6">[1]SERVIÇO!#REF!</definedName>
    <definedName name="TXTEQUIP" localSheetId="7">[1]SERVIÇO!#REF!</definedName>
    <definedName name="TXTEQUIP" localSheetId="8">[1]SERVIÇO!#REF!</definedName>
    <definedName name="TXTEQUIP" localSheetId="19">[1]SERVIÇO!#REF!</definedName>
    <definedName name="TXTEQUIP" localSheetId="17">[1]SERVIÇO!#REF!</definedName>
    <definedName name="TXTEQUIP" localSheetId="18">[1]SERVIÇO!#REF!</definedName>
    <definedName name="TXTEQUIP" localSheetId="3">[1]SERVIÇO!#REF!</definedName>
    <definedName name="TXTEQUIP" localSheetId="4">[1]SERVIÇO!#REF!</definedName>
    <definedName name="TXTEQUIP" localSheetId="5">[1]SERVIÇO!#REF!</definedName>
    <definedName name="TXTEQUIP">[1]SERVIÇO!#REF!</definedName>
    <definedName name="TXTMARCA" localSheetId="14">[1]SERVIÇO!#REF!</definedName>
    <definedName name="TXTMARCA" localSheetId="21">[1]SERVIÇO!#REF!</definedName>
    <definedName name="TXTMARCA" localSheetId="6">[1]SERVIÇO!#REF!</definedName>
    <definedName name="TXTMARCA" localSheetId="7">[1]SERVIÇO!#REF!</definedName>
    <definedName name="TXTMARCA" localSheetId="8">[1]SERVIÇO!#REF!</definedName>
    <definedName name="TXTMARCA" localSheetId="17">[1]SERVIÇO!#REF!</definedName>
    <definedName name="TXTMARCA" localSheetId="18">[1]SERVIÇO!#REF!</definedName>
    <definedName name="TXTMARCA" localSheetId="3">[1]SERVIÇO!#REF!</definedName>
    <definedName name="TXTMARCA" localSheetId="4">[1]SERVIÇO!#REF!</definedName>
    <definedName name="TXTMARCA" localSheetId="5">[1]SERVIÇO!#REF!</definedName>
    <definedName name="TXTMARCA">[1]SERVIÇO!#REF!</definedName>
    <definedName name="TXTMOD" localSheetId="14">[1]SERVIÇO!#REF!</definedName>
    <definedName name="TXTMOD" localSheetId="21">[1]SERVIÇO!#REF!</definedName>
    <definedName name="TXTMOD" localSheetId="6">[1]SERVIÇO!#REF!</definedName>
    <definedName name="TXTMOD" localSheetId="7">[1]SERVIÇO!#REF!</definedName>
    <definedName name="TXTMOD" localSheetId="8">[1]SERVIÇO!#REF!</definedName>
    <definedName name="TXTMOD" localSheetId="17">[1]SERVIÇO!#REF!</definedName>
    <definedName name="TXTMOD" localSheetId="18">[1]SERVIÇO!#REF!</definedName>
    <definedName name="TXTMOD" localSheetId="3">[1]SERVIÇO!#REF!</definedName>
    <definedName name="TXTMOD" localSheetId="4">[1]SERVIÇO!#REF!</definedName>
    <definedName name="TXTMOD" localSheetId="5">[1]SERVIÇO!#REF!</definedName>
    <definedName name="TXTMOD">[1]SERVIÇO!#REF!</definedName>
    <definedName name="TXTPOT" localSheetId="14">[1]SERVIÇO!#REF!</definedName>
    <definedName name="TXTPOT" localSheetId="21">[1]SERVIÇO!#REF!</definedName>
    <definedName name="TXTPOT" localSheetId="6">[1]SERVIÇO!#REF!</definedName>
    <definedName name="TXTPOT" localSheetId="7">[1]SERVIÇO!#REF!</definedName>
    <definedName name="TXTPOT" localSheetId="8">[1]SERVIÇO!#REF!</definedName>
    <definedName name="TXTPOT" localSheetId="17">[1]SERVIÇO!#REF!</definedName>
    <definedName name="TXTPOT" localSheetId="18">[1]SERVIÇO!#REF!</definedName>
    <definedName name="TXTPOT" localSheetId="3">[1]SERVIÇO!#REF!</definedName>
    <definedName name="TXTPOT" localSheetId="4">[1]SERVIÇO!#REF!</definedName>
    <definedName name="TXTPOT" localSheetId="5">[1]SERVIÇO!#REF!</definedName>
    <definedName name="TXTPOT">[1]SERVIÇO!#REF!</definedName>
    <definedName name="TYUIO" hidden="1">{#N/A,#N/A,TRUE,"Serviços"}</definedName>
    <definedName name="un">#REF!</definedName>
    <definedName name="Und">#N/A</definedName>
    <definedName name="unid.2">#REF!</definedName>
    <definedName name="Unidade1">#REF!</definedName>
    <definedName name="UnidAux" hidden="1">#N/A</definedName>
    <definedName name="UNIT">#REF!</definedName>
    <definedName name="uno">#REF!</definedName>
    <definedName name="Upvc_2001">#REF!</definedName>
    <definedName name="UPVC_99">#REF!</definedName>
    <definedName name="URV_MAR94">#REF!</definedName>
    <definedName name="Utlidades2">#REF!</definedName>
    <definedName name="uuuuuty">#N/A</definedName>
    <definedName name="V">[0]!V</definedName>
    <definedName name="VACAP">"$#REF!.$D$38"</definedName>
    <definedName name="VACM">"$#REF!.$D$37"</definedName>
    <definedName name="vai">#REF!</definedName>
    <definedName name="vala.ca">#REF!</definedName>
    <definedName name="ValAcurl">#REF!</definedName>
    <definedName name="Valchvrl">#REF!</definedName>
    <definedName name="VALOR_ADITIVO">#REF!</definedName>
    <definedName name="VALOR_CONTRATO">#REF!</definedName>
    <definedName name="VALORES_VALORES_Listar">#REF!</definedName>
    <definedName name="value_def_array" localSheetId="21">{"total","SUM(total)","YNNNN",FALSE}</definedName>
    <definedName name="value_def_array" localSheetId="19">{"total","SUM(total)","YNNNN",FALSE}</definedName>
    <definedName name="value_def_array">{"total","SUM(total)","YNNNN",FALSE}</definedName>
    <definedName name="VAMM">#REF!</definedName>
    <definedName name="VARM">"$#REF!.$D$36"</definedName>
    <definedName name="VARR">"$#REF!.$D$34"</definedName>
    <definedName name="Vazios">[8]Teor!$B$3:$B$7</definedName>
    <definedName name="VEDA_ROSCA" localSheetId="14">#REF!</definedName>
    <definedName name="VEDA_ROSCA" localSheetId="21">#REF!</definedName>
    <definedName name="VEDA_ROSCA" localSheetId="6">#REF!</definedName>
    <definedName name="VEDA_ROSCA" localSheetId="7">#REF!</definedName>
    <definedName name="VEDA_ROSCA" localSheetId="8">#REF!</definedName>
    <definedName name="VEDA_ROSCA" localSheetId="19">#REF!</definedName>
    <definedName name="VEDA_ROSCA" localSheetId="17">#REF!</definedName>
    <definedName name="VEDA_ROSCA" localSheetId="18">#REF!</definedName>
    <definedName name="VEDA_ROSCA" localSheetId="3">#REF!</definedName>
    <definedName name="VEDA_ROSCA" localSheetId="4">#REF!</definedName>
    <definedName name="VEDA_ROSCA" localSheetId="5">#REF!</definedName>
    <definedName name="VEDA_ROSCA">#REF!</definedName>
    <definedName name="verde" localSheetId="14">#REF!</definedName>
    <definedName name="verde" localSheetId="21">#REF!</definedName>
    <definedName name="verde" localSheetId="6">#REF!</definedName>
    <definedName name="verde" localSheetId="7">#REF!</definedName>
    <definedName name="verde" localSheetId="8">#REF!</definedName>
    <definedName name="verde" localSheetId="19">#REF!</definedName>
    <definedName name="verde" localSheetId="17">#REF!</definedName>
    <definedName name="verde" localSheetId="18">#REF!</definedName>
    <definedName name="verde" localSheetId="3">#REF!</definedName>
    <definedName name="verde" localSheetId="4">#REF!</definedName>
    <definedName name="verde" localSheetId="5">#REF!</definedName>
    <definedName name="verde">#REF!</definedName>
    <definedName name="verdepav" localSheetId="14">#REF!</definedName>
    <definedName name="verdepav" localSheetId="21">#REF!</definedName>
    <definedName name="verdepav" localSheetId="6">#REF!</definedName>
    <definedName name="verdepav" localSheetId="7">#REF!</definedName>
    <definedName name="verdepav" localSheetId="8">#REF!</definedName>
    <definedName name="verdepav" localSheetId="19">#REF!</definedName>
    <definedName name="verdepav" localSheetId="17">#REF!</definedName>
    <definedName name="verdepav" localSheetId="18">#REF!</definedName>
    <definedName name="verdepav" localSheetId="3">#REF!</definedName>
    <definedName name="verdepav" localSheetId="4">#REF!</definedName>
    <definedName name="verdepav" localSheetId="5">#REF!</definedName>
    <definedName name="verdepav">#REF!</definedName>
    <definedName name="verificar">#REF!</definedName>
    <definedName name="verificar2">#REF!</definedName>
    <definedName name="VERNIZ_POLIURETANO" localSheetId="14">#REF!</definedName>
    <definedName name="VERNIZ_POLIURETANO" localSheetId="21">#REF!</definedName>
    <definedName name="VERNIZ_POLIURETANO" localSheetId="6">#REF!</definedName>
    <definedName name="VERNIZ_POLIURETANO" localSheetId="7">#REF!</definedName>
    <definedName name="VERNIZ_POLIURETANO" localSheetId="8">#REF!</definedName>
    <definedName name="VERNIZ_POLIURETANO" localSheetId="17">#REF!</definedName>
    <definedName name="VERNIZ_POLIURETANO" localSheetId="18">#REF!</definedName>
    <definedName name="VERNIZ_POLIURETANO" localSheetId="3">#REF!</definedName>
    <definedName name="VERNIZ_POLIURETANO" localSheetId="4">#REF!</definedName>
    <definedName name="VERNIZ_POLIURETANO" localSheetId="5">#REF!</definedName>
    <definedName name="VERNIZ_POLIURETANO">#REF!</definedName>
    <definedName name="vfvr">#N/A</definedName>
    <definedName name="VidaAnos">#REF!</definedName>
    <definedName name="Vidahoras">#REF!</definedName>
    <definedName name="Vilmar12">#REF!</definedName>
    <definedName name="VLM">"$#REF!.$#REF!$#REF!"</definedName>
    <definedName name="VLPI">"$#REF!.$#REF!$#REF!"</definedName>
    <definedName name="VLREAJ">"$#REF!.$#REF!$#REF!"</definedName>
    <definedName name="VOL_MASSA">#REF!</definedName>
    <definedName name="VOL_MASSA_4">"$'memória de calculo_liquida'.$#REF!$#REF!"</definedName>
    <definedName name="volbase">#REF!</definedName>
    <definedName name="VOLFRESAG">"$#REF!.$H$46"</definedName>
    <definedName name="volsubl">#REF!</definedName>
    <definedName name="Vutil">#REF!</definedName>
    <definedName name="vv">#REF!</definedName>
    <definedName name="VV9_1">#REF!</definedName>
    <definedName name="VV9_2">#REF!</definedName>
    <definedName name="VV9_3">#REF!</definedName>
    <definedName name="vvv" hidden="1">{#N/A,#N/A,FALSE,"MO (2)"}</definedName>
    <definedName name="wacc">#REF!</definedName>
    <definedName name="wacc1">#REF!</definedName>
    <definedName name="we">#N/A</definedName>
    <definedName name="wer">Plan1</definedName>
    <definedName name="wer_1">#N/A</definedName>
    <definedName name="wer_2">#N/A</definedName>
    <definedName name="wew">#N/A</definedName>
    <definedName name="wew_1">#N/A</definedName>
    <definedName name="wew_2">#N/A</definedName>
    <definedName name="WEWRWR" localSheetId="14">#N/A</definedName>
    <definedName name="WEWRWR" localSheetId="21">#N/A</definedName>
    <definedName name="WEWRWR" localSheetId="19">#N/A</definedName>
    <definedName name="WEWRWR" localSheetId="3">#N/A</definedName>
    <definedName name="WEWRWR" localSheetId="4">#N/A</definedName>
    <definedName name="WEWRWR" localSheetId="5">#N/A</definedName>
    <definedName name="WEWRWR">Ensaios!WEWRWR</definedName>
    <definedName name="WEWRWR_1">#N/A</definedName>
    <definedName name="WEWRWR_2">#N/A</definedName>
    <definedName name="WITENS" localSheetId="14">[1]SERVIÇO!#REF!</definedName>
    <definedName name="WITENS" localSheetId="21">[1]SERVIÇO!#REF!</definedName>
    <definedName name="WITENS" localSheetId="6">[1]SERVIÇO!#REF!</definedName>
    <definedName name="WITENS" localSheetId="7">[1]SERVIÇO!#REF!</definedName>
    <definedName name="WITENS" localSheetId="8">[1]SERVIÇO!#REF!</definedName>
    <definedName name="WITENS" localSheetId="19">[1]SERVIÇO!#REF!</definedName>
    <definedName name="WITENS" localSheetId="17">[1]SERVIÇO!#REF!</definedName>
    <definedName name="WITENS" localSheetId="18">[1]SERVIÇO!#REF!</definedName>
    <definedName name="WITENS" localSheetId="3">[1]SERVIÇO!#REF!</definedName>
    <definedName name="WITENS" localSheetId="4">[1]SERVIÇO!#REF!</definedName>
    <definedName name="WITENS" localSheetId="5">[1]SERVIÇO!#REF!</definedName>
    <definedName name="WITENS">[1]SERVIÇO!#REF!</definedName>
    <definedName name="WNMLOCAL" localSheetId="14">[1]SERVIÇO!#REF!</definedName>
    <definedName name="WNMLOCAL" localSheetId="21">[1]SERVIÇO!#REF!</definedName>
    <definedName name="WNMLOCAL" localSheetId="6">[1]SERVIÇO!#REF!</definedName>
    <definedName name="WNMLOCAL" localSheetId="7">[1]SERVIÇO!#REF!</definedName>
    <definedName name="WNMLOCAL" localSheetId="8">[1]SERVIÇO!#REF!</definedName>
    <definedName name="WNMLOCAL" localSheetId="19">[1]SERVIÇO!#REF!</definedName>
    <definedName name="WNMLOCAL" localSheetId="17">[1]SERVIÇO!#REF!</definedName>
    <definedName name="WNMLOCAL" localSheetId="18">[1]SERVIÇO!#REF!</definedName>
    <definedName name="WNMLOCAL" localSheetId="3">[1]SERVIÇO!#REF!</definedName>
    <definedName name="WNMLOCAL" localSheetId="4">[1]SERVIÇO!#REF!</definedName>
    <definedName name="WNMLOCAL" localSheetId="5">[1]SERVIÇO!#REF!</definedName>
    <definedName name="WNMLOCAL">[1]SERVIÇO!#REF!</definedName>
    <definedName name="WNMMUN" localSheetId="14">[1]SERVIÇO!#REF!</definedName>
    <definedName name="WNMMUN" localSheetId="21">[1]SERVIÇO!#REF!</definedName>
    <definedName name="WNMMUN" localSheetId="6">[1]SERVIÇO!#REF!</definedName>
    <definedName name="WNMMUN" localSheetId="7">[1]SERVIÇO!#REF!</definedName>
    <definedName name="WNMMUN" localSheetId="8">[1]SERVIÇO!#REF!</definedName>
    <definedName name="WNMMUN" localSheetId="17">[1]SERVIÇO!#REF!</definedName>
    <definedName name="WNMMUN" localSheetId="18">[1]SERVIÇO!#REF!</definedName>
    <definedName name="WNMMUN" localSheetId="3">[1]SERVIÇO!#REF!</definedName>
    <definedName name="WNMMUN" localSheetId="4">[1]SERVIÇO!#REF!</definedName>
    <definedName name="WNMMUN" localSheetId="5">[1]SERVIÇO!#REF!</definedName>
    <definedName name="WNMMUN">[1]SERVIÇO!#REF!</definedName>
    <definedName name="WNMSERV" localSheetId="14">[1]SERVIÇO!#REF!</definedName>
    <definedName name="WNMSERV" localSheetId="21">[1]SERVIÇO!#REF!</definedName>
    <definedName name="WNMSERV" localSheetId="6">[1]SERVIÇO!#REF!</definedName>
    <definedName name="WNMSERV" localSheetId="7">[1]SERVIÇO!#REF!</definedName>
    <definedName name="WNMSERV" localSheetId="8">[1]SERVIÇO!#REF!</definedName>
    <definedName name="WNMSERV" localSheetId="17">[1]SERVIÇO!#REF!</definedName>
    <definedName name="WNMSERV" localSheetId="18">[1]SERVIÇO!#REF!</definedName>
    <definedName name="WNMSERV" localSheetId="3">[1]SERVIÇO!#REF!</definedName>
    <definedName name="WNMSERV" localSheetId="4">[1]SERVIÇO!#REF!</definedName>
    <definedName name="WNMSERV" localSheetId="5">[1]SERVIÇO!#REF!</definedName>
    <definedName name="WNMSERV">[1]SERVIÇO!#REF!</definedName>
    <definedName name="wrn.COLETAS._.DE._.EQUIPAMENTOS." hidden="1">{#N/A,#N/A,FALSE,"EQUIPAMENTOS"}</definedName>
    <definedName name="wrn.COLETAS._.DE._.MATERIAIS." hidden="1">{#N/A,#N/A,FALSE,"SOTREQ"}</definedName>
    <definedName name="wrn.COMP._.EQUIP." hidden="1">{#N/A,#N/A,FALSE,"EQUIPAMENTOS"}</definedName>
    <definedName name="wrn.COMP._.MATERIAIS." hidden="1">{#N/A,#N/A,FALSE,"MATERIAIS"}</definedName>
    <definedName name="wrn.GERAL." hidden="1">{#N/A,#N/A,FALSE,"ET-CAPA";#N/A,#N/A,FALSE,"ET-PAG1";#N/A,#N/A,FALSE,"ET-PAG2";#N/A,#N/A,FALSE,"ET-PAG3";#N/A,#N/A,FALSE,"ET-PAG4";#N/A,#N/A,FALSE,"ET-PAG5"}</definedName>
    <definedName name="wrn.mo2." hidden="1">{#N/A,#N/A,FALSE,"MO (2)"}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NEUS." hidden="1">{#N/A,#N/A,FALSE,"EQUIPAMENTOS"}</definedName>
    <definedName name="wrn.relext." hidden="1">{#N/A,#N/A,TRUE,"Plan1"}</definedName>
    <definedName name="wrn.Tipo." hidden="1">{#N/A,#N/A,TRUE,"Serviços"}</definedName>
    <definedName name="ws">#REF!</definedName>
    <definedName name="ww">"'file:///Y:/ENGENHARIA/Deise Aoki/PATOS - OK/PATOS 05-09-2007-ok/Laptop - Arquivos/DNIT/PATOs/Rondonópolis/PATO_BR-364_km_000_ao_km_11290_LICITAÇÃO MAIO DE 2007.xls'#$reg_mec_fx_dm_.$#REF!$#REF!:$#REF!$#REF!"</definedName>
    <definedName name="x" localSheetId="14">[8]Equipamentos!#REF!</definedName>
    <definedName name="x" localSheetId="21">[8]Equipamentos!#REF!</definedName>
    <definedName name="x" localSheetId="6">[8]Equipamentos!#REF!</definedName>
    <definedName name="x" localSheetId="7">[8]Equipamentos!#REF!</definedName>
    <definedName name="x" localSheetId="8">[8]Equipamentos!#REF!</definedName>
    <definedName name="x" localSheetId="17">[8]Equipamentos!#REF!</definedName>
    <definedName name="x" localSheetId="18">[8]Equipamentos!#REF!</definedName>
    <definedName name="x" localSheetId="3">[8]Equipamentos!#REF!</definedName>
    <definedName name="x" localSheetId="4">[8]Equipamentos!#REF!</definedName>
    <definedName name="x" localSheetId="5">[8]Equipamentos!#REF!</definedName>
    <definedName name="x">[8]Equipamentos!#REF!</definedName>
    <definedName name="XALFA" localSheetId="14">[1]SERVIÇO!#REF!</definedName>
    <definedName name="XALFA" localSheetId="21">[1]SERVIÇO!#REF!</definedName>
    <definedName name="XALFA" localSheetId="6">[1]SERVIÇO!#REF!</definedName>
    <definedName name="XALFA" localSheetId="7">[1]SERVIÇO!#REF!</definedName>
    <definedName name="XALFA" localSheetId="8">[1]SERVIÇO!#REF!</definedName>
    <definedName name="XALFA" localSheetId="17">[1]SERVIÇO!#REF!</definedName>
    <definedName name="XALFA" localSheetId="18">[1]SERVIÇO!#REF!</definedName>
    <definedName name="XALFA" localSheetId="3">[1]SERVIÇO!#REF!</definedName>
    <definedName name="XALFA" localSheetId="4">[1]SERVIÇO!#REF!</definedName>
    <definedName name="XALFA" localSheetId="5">[1]SERVIÇO!#REF!</definedName>
    <definedName name="XALFA">[1]SERVIÇO!#REF!</definedName>
    <definedName name="XDATA" localSheetId="14">[1]SERVIÇO!#REF!</definedName>
    <definedName name="XDATA" localSheetId="21">[1]SERVIÇO!#REF!</definedName>
    <definedName name="XDATA" localSheetId="6">[1]SERVIÇO!#REF!</definedName>
    <definedName name="XDATA" localSheetId="7">[1]SERVIÇO!#REF!</definedName>
    <definedName name="XDATA" localSheetId="8">[1]SERVIÇO!#REF!</definedName>
    <definedName name="XDATA" localSheetId="17">[1]SERVIÇO!#REF!</definedName>
    <definedName name="XDATA" localSheetId="18">[1]SERVIÇO!#REF!</definedName>
    <definedName name="XDATA" localSheetId="3">[1]SERVIÇO!#REF!</definedName>
    <definedName name="XDATA" localSheetId="4">[1]SERVIÇO!#REF!</definedName>
    <definedName name="XDATA" localSheetId="5">[1]SERVIÇO!#REF!</definedName>
    <definedName name="XDATA">[1]SERVIÇO!#REF!</definedName>
    <definedName name="xique">#REF!</definedName>
    <definedName name="XITEM" localSheetId="14">[1]SERVIÇO!#REF!</definedName>
    <definedName name="XITEM" localSheetId="21">[1]SERVIÇO!#REF!</definedName>
    <definedName name="XITEM" localSheetId="6">[1]SERVIÇO!#REF!</definedName>
    <definedName name="XITEM" localSheetId="7">[1]SERVIÇO!#REF!</definedName>
    <definedName name="XITEM" localSheetId="8">[1]SERVIÇO!#REF!</definedName>
    <definedName name="XITEM" localSheetId="17">[1]SERVIÇO!#REF!</definedName>
    <definedName name="XITEM" localSheetId="18">[1]SERVIÇO!#REF!</definedName>
    <definedName name="XITEM" localSheetId="3">[1]SERVIÇO!#REF!</definedName>
    <definedName name="XITEM" localSheetId="4">[1]SERVIÇO!#REF!</definedName>
    <definedName name="XITEM" localSheetId="5">[1]SERVIÇO!#REF!</definedName>
    <definedName name="XITEM">[1]SERVIÇO!#REF!</definedName>
    <definedName name="XLOC" localSheetId="14">[1]SERVIÇO!#REF!</definedName>
    <definedName name="XLOC" localSheetId="21">[1]SERVIÇO!#REF!</definedName>
    <definedName name="XLOC" localSheetId="6">[1]SERVIÇO!#REF!</definedName>
    <definedName name="XLOC" localSheetId="7">[1]SERVIÇO!#REF!</definedName>
    <definedName name="XLOC" localSheetId="8">[1]SERVIÇO!#REF!</definedName>
    <definedName name="XLOC" localSheetId="17">[1]SERVIÇO!#REF!</definedName>
    <definedName name="XLOC" localSheetId="18">[1]SERVIÇO!#REF!</definedName>
    <definedName name="XLOC" localSheetId="3">[1]SERVIÇO!#REF!</definedName>
    <definedName name="XLOC" localSheetId="4">[1]SERVIÇO!#REF!</definedName>
    <definedName name="XLOC" localSheetId="5">[1]SERVIÇO!#REF!</definedName>
    <definedName name="XLOC">[1]SERVIÇO!#REF!</definedName>
    <definedName name="xnInforme_quantos_bebedouros____bebqt__if_bebqt__0__xlQt.bebedouros_invalida___ENTER_p_reinformar__xresp__branch_rqtderv" localSheetId="14">[1]SERVIÇO!#REF!</definedName>
    <definedName name="xnInforme_quantos_bebedouros____bebqt__if_bebqt__0__xlQt.bebedouros_invalida___ENTER_p_reinformar__xresp__branch_rqtderv" localSheetId="21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 localSheetId="7">[1]SERVIÇO!#REF!</definedName>
    <definedName name="xnInforme_quantos_bebedouros____bebqt__if_bebqt__0__xlQt.bebedouros_invalida___ENTER_p_reinformar__xresp__branch_rqtderv" localSheetId="8">[1]SERVIÇO!#REF!</definedName>
    <definedName name="xnInforme_quantos_bebedouros____bebqt__if_bebqt__0__xlQt.bebedouros_invalida___ENTER_p_reinformar__xresp__branch_rqtderv" localSheetId="17">[1]SERVIÇO!#REF!</definedName>
    <definedName name="xnInforme_quantos_bebedouros____bebqt__if_bebqt__0__xlQt.bebedouros_invalida___ENTER_p_reinformar__xresp__branch_rqtderv" localSheetId="18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 localSheetId="4">[1]SERVIÇO!#REF!</definedName>
    <definedName name="xnInforme_quantos_bebedouros____bebqt__if_bebqt__0__xlQt.bebedouros_invalida___ENTER_p_reinformar__xresp__branch_rqtderv" localSheetId="5">[1]SERVIÇO!#REF!</definedName>
    <definedName name="xnInforme_quantos_bebedouros____bebqt__if_bebqt__0__xlQt.bebedouros_invalida___ENTER_p_reinformar__xresp__branch_rqtderv">[1]SERVIÇO!#REF!</definedName>
    <definedName name="XNUCOPIAS" localSheetId="14">[1]SERVIÇO!#REF!</definedName>
    <definedName name="XNUCOPIAS" localSheetId="21">[1]SERVIÇO!#REF!</definedName>
    <definedName name="XNUCOPIAS" localSheetId="6">[1]SERVIÇO!#REF!</definedName>
    <definedName name="XNUCOPIAS" localSheetId="7">[1]SERVIÇO!#REF!</definedName>
    <definedName name="XNUCOPIAS" localSheetId="8">[1]SERVIÇO!#REF!</definedName>
    <definedName name="XNUCOPIAS" localSheetId="17">[1]SERVIÇO!#REF!</definedName>
    <definedName name="XNUCOPIAS" localSheetId="18">[1]SERVIÇO!#REF!</definedName>
    <definedName name="XNUCOPIAS" localSheetId="3">[1]SERVIÇO!#REF!</definedName>
    <definedName name="XNUCOPIAS" localSheetId="4">[1]SERVIÇO!#REF!</definedName>
    <definedName name="XNUCOPIAS" localSheetId="5">[1]SERVIÇO!#REF!</definedName>
    <definedName name="XNUCOPIAS">[1]SERVIÇO!#REF!</definedName>
    <definedName name="XRESP" localSheetId="14">[1]SERVIÇO!#REF!</definedName>
    <definedName name="XRESP" localSheetId="21">[1]SERVIÇO!#REF!</definedName>
    <definedName name="XRESP" localSheetId="6">[1]SERVIÇO!#REF!</definedName>
    <definedName name="XRESP" localSheetId="7">[1]SERVIÇO!#REF!</definedName>
    <definedName name="XRESP" localSheetId="8">[1]SERVIÇO!#REF!</definedName>
    <definedName name="XRESP" localSheetId="17">[1]SERVIÇO!#REF!</definedName>
    <definedName name="XRESP" localSheetId="18">[1]SERVIÇO!#REF!</definedName>
    <definedName name="XRESP" localSheetId="3">[1]SERVIÇO!#REF!</definedName>
    <definedName name="XRESP" localSheetId="4">[1]SERVIÇO!#REF!</definedName>
    <definedName name="XRESP" localSheetId="5">[1]SERVIÇO!#REF!</definedName>
    <definedName name="XRESP">[1]SERVIÇO!#REF!</definedName>
    <definedName name="XTITRES" localSheetId="14">[1]SERVIÇO!#REF!</definedName>
    <definedName name="XTITRES" localSheetId="21">[1]SERVIÇO!#REF!</definedName>
    <definedName name="XTITRES" localSheetId="6">[1]SERVIÇO!#REF!</definedName>
    <definedName name="XTITRES" localSheetId="7">[1]SERVIÇO!#REF!</definedName>
    <definedName name="XTITRES" localSheetId="8">[1]SERVIÇO!#REF!</definedName>
    <definedName name="XTITRES" localSheetId="17">[1]SERVIÇO!#REF!</definedName>
    <definedName name="XTITRES" localSheetId="18">[1]SERVIÇO!#REF!</definedName>
    <definedName name="XTITRES" localSheetId="3">[1]SERVIÇO!#REF!</definedName>
    <definedName name="XTITRES" localSheetId="4">[1]SERVIÇO!#REF!</definedName>
    <definedName name="XTITRES" localSheetId="5">[1]SERVIÇO!#REF!</definedName>
    <definedName name="XTITRES">[1]SERVIÇO!#REF!</definedName>
    <definedName name="xx">#N/A</definedName>
    <definedName name="XXX" localSheetId="14">#N/A</definedName>
    <definedName name="XXX" localSheetId="21">#N/A</definedName>
    <definedName name="XXX" localSheetId="19">#N/A</definedName>
    <definedName name="XXX" localSheetId="3">#N/A</definedName>
    <definedName name="XXX" localSheetId="4">#N/A</definedName>
    <definedName name="XXX" localSheetId="5">#N/A</definedName>
    <definedName name="XXX">Ensaios!XXX</definedName>
    <definedName name="XXX_1">#N/A</definedName>
    <definedName name="XXX_2">#N/A</definedName>
    <definedName name="z" hidden="1">{#N/A,#N/A,FALSE,"MO (2)"}</definedName>
    <definedName name="ZARCAO" localSheetId="14">#REF!</definedName>
    <definedName name="ZARCAO" localSheetId="21">#REF!</definedName>
    <definedName name="ZARCAO" localSheetId="6">#REF!</definedName>
    <definedName name="ZARCAO" localSheetId="7">#REF!</definedName>
    <definedName name="ZARCAO" localSheetId="8">#REF!</definedName>
    <definedName name="ZARCAO" localSheetId="19">#REF!</definedName>
    <definedName name="ZARCAO" localSheetId="17">#REF!</definedName>
    <definedName name="ZARCAO" localSheetId="18">#REF!</definedName>
    <definedName name="ZARCAO" localSheetId="3">#REF!</definedName>
    <definedName name="ZARCAO" localSheetId="4">#REF!</definedName>
    <definedName name="ZARCAO" localSheetId="5">#REF!</definedName>
    <definedName name="ZARCAO">#REF!</definedName>
    <definedName name="zaza" hidden="1">{#N/A,#N/A,FALSE,"MO (2)"}</definedName>
    <definedName name="ZECA" localSheetId="14">[1]SERVIÇO!#REF!</definedName>
    <definedName name="ZECA" localSheetId="21">[1]SERVIÇO!#REF!</definedName>
    <definedName name="ZECA" localSheetId="6">[1]SERVIÇO!#REF!</definedName>
    <definedName name="ZECA" localSheetId="7">[1]SERVIÇO!#REF!</definedName>
    <definedName name="ZECA" localSheetId="8">[1]SERVIÇO!#REF!</definedName>
    <definedName name="ZECA" localSheetId="19">[1]SERVIÇO!#REF!</definedName>
    <definedName name="ZECA" localSheetId="17">[1]SERVIÇO!#REF!</definedName>
    <definedName name="ZECA" localSheetId="18">[1]SERVIÇO!#REF!</definedName>
    <definedName name="ZECA" localSheetId="3">[1]SERVIÇO!#REF!</definedName>
    <definedName name="ZECA" localSheetId="4">[1]SERVIÇO!#REF!</definedName>
    <definedName name="ZECA" localSheetId="5">[1]SERVIÇO!#REF!</definedName>
    <definedName name="ZECA">[1]SERVIÇO!#REF!</definedName>
    <definedName name="zenil">#REF!</definedName>
  </definedNames>
  <calcPr calcId="124519"/>
</workbook>
</file>

<file path=xl/calcChain.xml><?xml version="1.0" encoding="utf-8"?>
<calcChain xmlns="http://schemas.openxmlformats.org/spreadsheetml/2006/main">
  <c r="I230" i="29"/>
  <c r="I203"/>
  <c r="A1" i="55"/>
  <c r="A1" i="57"/>
  <c r="A1" i="56"/>
  <c r="H28" i="5" l="1"/>
  <c r="H29"/>
  <c r="H33" i="46"/>
  <c r="H33" i="45"/>
  <c r="H33" i="6"/>
  <c r="H51" i="5"/>
  <c r="H40"/>
  <c r="D482" i="31"/>
  <c r="D477"/>
  <c r="D471"/>
  <c r="D465"/>
  <c r="F459"/>
  <c r="D459"/>
  <c r="F453"/>
  <c r="D453"/>
  <c r="D447"/>
  <c r="D442"/>
  <c r="D436"/>
  <c r="D336"/>
  <c r="F330"/>
  <c r="D330"/>
  <c r="F324"/>
  <c r="D324"/>
  <c r="D207"/>
  <c r="F201"/>
  <c r="D201"/>
  <c r="F195"/>
  <c r="D195"/>
  <c r="A4" i="58"/>
  <c r="G22"/>
  <c r="G21"/>
  <c r="G20"/>
  <c r="G16"/>
  <c r="G15"/>
  <c r="G14"/>
  <c r="G12"/>
  <c r="G11"/>
  <c r="G13" l="1"/>
  <c r="G10"/>
  <c r="G9" l="1"/>
  <c r="F19" s="1"/>
  <c r="G19" s="1"/>
  <c r="G18" s="1"/>
  <c r="B95" i="31" l="1"/>
  <c r="I409" i="29"/>
  <c r="I410" s="1"/>
  <c r="F71" i="31"/>
  <c r="F65"/>
  <c r="D77"/>
  <c r="I400"/>
  <c r="I271"/>
  <c r="I142"/>
  <c r="B318" l="1"/>
  <c r="B324"/>
  <c r="H324" s="1"/>
  <c r="M23" i="56" s="1"/>
  <c r="B388" i="31"/>
  <c r="B307"/>
  <c r="B313"/>
  <c r="B330"/>
  <c r="H330" s="1"/>
  <c r="B336"/>
  <c r="F336" s="1"/>
  <c r="B381"/>
  <c r="B342"/>
  <c r="B348"/>
  <c r="B353"/>
  <c r="B373"/>
  <c r="B442"/>
  <c r="F442" s="1"/>
  <c r="B465"/>
  <c r="F465" s="1"/>
  <c r="B477"/>
  <c r="H477" s="1"/>
  <c r="B459"/>
  <c r="H459" s="1"/>
  <c r="B447"/>
  <c r="F447" s="1"/>
  <c r="B471"/>
  <c r="H471" s="1"/>
  <c r="B482"/>
  <c r="H482" s="1"/>
  <c r="B436"/>
  <c r="H436" s="1"/>
  <c r="B453"/>
  <c r="H453" s="1"/>
  <c r="B213"/>
  <c r="B219"/>
  <c r="B224"/>
  <c r="B184"/>
  <c r="B189"/>
  <c r="B195"/>
  <c r="H195" s="1"/>
  <c r="B201"/>
  <c r="H201" s="1"/>
  <c r="B207"/>
  <c r="F207" s="1"/>
  <c r="B178"/>
  <c r="A5" i="57" l="1"/>
  <c r="A5" i="56"/>
  <c r="A5" i="55"/>
  <c r="B511" i="31"/>
  <c r="B416"/>
  <c r="B490"/>
  <c r="B404"/>
  <c r="B287"/>
  <c r="B360"/>
  <c r="B275"/>
  <c r="B515"/>
  <c r="D511"/>
  <c r="F428"/>
  <c r="D428"/>
  <c r="B425"/>
  <c r="F421"/>
  <c r="D421"/>
  <c r="B418"/>
  <c r="D416"/>
  <c r="B518"/>
  <c r="B385"/>
  <c r="D381"/>
  <c r="F299"/>
  <c r="D299"/>
  <c r="B296"/>
  <c r="F292"/>
  <c r="D292"/>
  <c r="B289"/>
  <c r="D287"/>
  <c r="B256"/>
  <c r="D252"/>
  <c r="F170"/>
  <c r="D170"/>
  <c r="B167"/>
  <c r="F163"/>
  <c r="D163"/>
  <c r="B160"/>
  <c r="D158"/>
  <c r="B266"/>
  <c r="H266" s="1"/>
  <c r="B137"/>
  <c r="B130"/>
  <c r="B123"/>
  <c r="B115"/>
  <c r="B108"/>
  <c r="B102"/>
  <c r="B90"/>
  <c r="B84"/>
  <c r="B77"/>
  <c r="B71"/>
  <c r="B65"/>
  <c r="B59"/>
  <c r="B54"/>
  <c r="B48"/>
  <c r="B40"/>
  <c r="B35"/>
  <c r="B30"/>
  <c r="B23"/>
  <c r="B18"/>
  <c r="D71"/>
  <c r="D65"/>
  <c r="D56" i="54"/>
  <c r="C13"/>
  <c r="D24" s="1"/>
  <c r="N19" i="52"/>
  <c r="J19"/>
  <c r="N18"/>
  <c r="J18"/>
  <c r="K18" s="1"/>
  <c r="U18" s="1"/>
  <c r="N17"/>
  <c r="J17"/>
  <c r="B16"/>
  <c r="I13"/>
  <c r="D459" i="29"/>
  <c r="I485"/>
  <c r="I486" s="1"/>
  <c r="I480"/>
  <c r="I482" s="1"/>
  <c r="I478"/>
  <c r="I469"/>
  <c r="H470" s="1"/>
  <c r="I466"/>
  <c r="I465"/>
  <c r="I464"/>
  <c r="I463"/>
  <c r="D458"/>
  <c r="D425"/>
  <c r="I440"/>
  <c r="I433"/>
  <c r="H434" s="1"/>
  <c r="I430"/>
  <c r="I429"/>
  <c r="D424"/>
  <c r="D390"/>
  <c r="I413"/>
  <c r="I414" s="1"/>
  <c r="I399"/>
  <c r="H400" s="1"/>
  <c r="I396"/>
  <c r="I395"/>
  <c r="I394"/>
  <c r="D389"/>
  <c r="I89"/>
  <c r="I90" s="1"/>
  <c r="I85"/>
  <c r="I86" s="1"/>
  <c r="I76"/>
  <c r="H77" s="1"/>
  <c r="I73"/>
  <c r="I72"/>
  <c r="I71"/>
  <c r="I70"/>
  <c r="I69"/>
  <c r="I68"/>
  <c r="D64"/>
  <c r="D63"/>
  <c r="I41"/>
  <c r="H42" s="1"/>
  <c r="I38"/>
  <c r="I37"/>
  <c r="D33"/>
  <c r="D32"/>
  <c r="E126" i="5"/>
  <c r="E118"/>
  <c r="E110"/>
  <c r="H54"/>
  <c r="H43"/>
  <c r="H31"/>
  <c r="F40" i="31"/>
  <c r="F35"/>
  <c r="H56" i="5"/>
  <c r="H53"/>
  <c r="H52"/>
  <c r="H45"/>
  <c r="H42"/>
  <c r="H41"/>
  <c r="A5" i="46"/>
  <c r="A5" i="45"/>
  <c r="D10" i="44"/>
  <c r="D24" i="22"/>
  <c r="D26" i="58" l="1"/>
  <c r="D34"/>
  <c r="I448" i="29"/>
  <c r="I441"/>
  <c r="I431"/>
  <c r="I435" s="1"/>
  <c r="I436" s="1"/>
  <c r="I397"/>
  <c r="I401" s="1"/>
  <c r="I402" s="1"/>
  <c r="I403" s="1"/>
  <c r="I467"/>
  <c r="I471" s="1"/>
  <c r="I472" s="1"/>
  <c r="I473" s="1"/>
  <c r="I483" s="1"/>
  <c r="B525" i="31"/>
  <c r="H525" s="1"/>
  <c r="B421"/>
  <c r="H421" s="1"/>
  <c r="B428"/>
  <c r="H428" s="1"/>
  <c r="B409"/>
  <c r="B503"/>
  <c r="H503" s="1"/>
  <c r="B496"/>
  <c r="H496" s="1"/>
  <c r="B395"/>
  <c r="H395" s="1"/>
  <c r="B292"/>
  <c r="H292" s="1"/>
  <c r="B299"/>
  <c r="H299" s="1"/>
  <c r="B280"/>
  <c r="H373"/>
  <c r="M34" i="56" s="1"/>
  <c r="B366" i="31"/>
  <c r="H366" s="1"/>
  <c r="H360"/>
  <c r="D275"/>
  <c r="F287"/>
  <c r="H511"/>
  <c r="D280"/>
  <c r="H388"/>
  <c r="H490"/>
  <c r="H518"/>
  <c r="D404"/>
  <c r="H381"/>
  <c r="F416"/>
  <c r="B146"/>
  <c r="B151"/>
  <c r="H65"/>
  <c r="I23" i="10" s="1"/>
  <c r="B158" i="31"/>
  <c r="F158" s="1"/>
  <c r="B259"/>
  <c r="H259" s="1"/>
  <c r="B163"/>
  <c r="H163" s="1"/>
  <c r="B170"/>
  <c r="H170" s="1"/>
  <c r="B231"/>
  <c r="H231" s="1"/>
  <c r="B244"/>
  <c r="H244" s="1"/>
  <c r="B237"/>
  <c r="H237" s="1"/>
  <c r="B252"/>
  <c r="H252" s="1"/>
  <c r="H71"/>
  <c r="I24" i="10" s="1"/>
  <c r="F77" i="31"/>
  <c r="I25" i="10" s="1"/>
  <c r="O17" i="52"/>
  <c r="P17" s="1"/>
  <c r="O19"/>
  <c r="L18"/>
  <c r="O18"/>
  <c r="P18" s="1"/>
  <c r="K17"/>
  <c r="L17" s="1"/>
  <c r="K19"/>
  <c r="U19" s="1"/>
  <c r="I74" i="29"/>
  <c r="I78" s="1"/>
  <c r="I79" s="1"/>
  <c r="I80" s="1"/>
  <c r="I39"/>
  <c r="I43" s="1"/>
  <c r="I44" s="1"/>
  <c r="I45" s="1"/>
  <c r="I52" s="1"/>
  <c r="I58" s="1"/>
  <c r="E17" i="45"/>
  <c r="E37" s="1"/>
  <c r="E16"/>
  <c r="E36" s="1"/>
  <c r="H44" i="5" s="1"/>
  <c r="H46" s="1"/>
  <c r="E17" i="46"/>
  <c r="E37" s="1"/>
  <c r="E16"/>
  <c r="E36" s="1"/>
  <c r="H55" i="5" s="1"/>
  <c r="H57" s="1"/>
  <c r="H58" s="1"/>
  <c r="G10" i="44"/>
  <c r="S1" i="29"/>
  <c r="I7" i="10"/>
  <c r="D123" i="31"/>
  <c r="D40"/>
  <c r="D35"/>
  <c r="D30"/>
  <c r="B7" i="44"/>
  <c r="H47" i="5" l="1"/>
  <c r="E71"/>
  <c r="H59"/>
  <c r="I15" i="4" s="1"/>
  <c r="D409" i="31"/>
  <c r="L19" i="52"/>
  <c r="I437" i="29"/>
  <c r="I444" s="1"/>
  <c r="D146" i="31"/>
  <c r="D151"/>
  <c r="U17" i="52"/>
  <c r="P19"/>
  <c r="Q19" s="1"/>
  <c r="T19" s="1"/>
  <c r="V19" s="1"/>
  <c r="H106" i="5" s="1"/>
  <c r="H107" s="1"/>
  <c r="H108" s="1"/>
  <c r="H109" s="1"/>
  <c r="H110" s="1"/>
  <c r="Q17" i="52"/>
  <c r="T17" s="1"/>
  <c r="Q18"/>
  <c r="T18" s="1"/>
  <c r="V18" s="1"/>
  <c r="H123" i="5" s="1"/>
  <c r="H124" s="1"/>
  <c r="H125" s="1"/>
  <c r="H126" s="1"/>
  <c r="I411" i="29"/>
  <c r="G420"/>
  <c r="I87"/>
  <c r="I59"/>
  <c r="I60" s="1"/>
  <c r="B37" i="31"/>
  <c r="B32"/>
  <c r="B127"/>
  <c r="Q19" i="43"/>
  <c r="B19"/>
  <c r="B17"/>
  <c r="Q15"/>
  <c r="B15"/>
  <c r="B13"/>
  <c r="B11"/>
  <c r="B9"/>
  <c r="B7"/>
  <c r="B5"/>
  <c r="Q19" i="42"/>
  <c r="B19"/>
  <c r="Q17"/>
  <c r="B17"/>
  <c r="B15"/>
  <c r="B13"/>
  <c r="B11"/>
  <c r="B9"/>
  <c r="B7"/>
  <c r="B5"/>
  <c r="Q7" i="43" l="1"/>
  <c r="L29" i="57"/>
  <c r="J29" i="10"/>
  <c r="J28"/>
  <c r="H48" i="5"/>
  <c r="I14" i="4" s="1"/>
  <c r="V17" i="52"/>
  <c r="H115" i="5" s="1"/>
  <c r="H116" s="1"/>
  <c r="H117" s="1"/>
  <c r="H118" s="1"/>
  <c r="J22" i="10"/>
  <c r="Q7" i="42"/>
  <c r="Q9"/>
  <c r="Q9" i="43"/>
  <c r="Q5"/>
  <c r="Q17"/>
  <c r="Q5" i="42"/>
  <c r="Q13" i="43"/>
  <c r="Q13" i="42"/>
  <c r="Q15"/>
  <c r="I13" i="10"/>
  <c r="Q11" i="43" l="1"/>
  <c r="J27" i="10"/>
  <c r="D348" i="31"/>
  <c r="H348" s="1"/>
  <c r="D353"/>
  <c r="H353" s="1"/>
  <c r="L29" i="56" s="1"/>
  <c r="D307" i="31"/>
  <c r="H307" s="1"/>
  <c r="M20" i="56" s="1"/>
  <c r="D313" i="31"/>
  <c r="F313" s="1"/>
  <c r="D342"/>
  <c r="H342" s="1"/>
  <c r="D318"/>
  <c r="F318" s="1"/>
  <c r="L22" i="56" s="1"/>
  <c r="D95" i="31"/>
  <c r="H95" s="1"/>
  <c r="I29" i="10" s="1"/>
  <c r="K29" s="1"/>
  <c r="L29" s="1"/>
  <c r="D219" i="31"/>
  <c r="H219" s="1"/>
  <c r="D178"/>
  <c r="H178" s="1"/>
  <c r="D184"/>
  <c r="F184" s="1"/>
  <c r="D189"/>
  <c r="F189" s="1"/>
  <c r="L22" i="55" s="1"/>
  <c r="D213" i="31"/>
  <c r="H213" s="1"/>
  <c r="D224"/>
  <c r="H224" s="1"/>
  <c r="D84"/>
  <c r="H84" s="1"/>
  <c r="I28" i="10" s="1"/>
  <c r="D90" i="31"/>
  <c r="H90" s="1"/>
  <c r="I27" i="10" s="1"/>
  <c r="L22" i="57"/>
  <c r="Q11" i="42"/>
  <c r="L29" i="55" l="1"/>
  <c r="K27" i="10"/>
  <c r="L27" s="1"/>
  <c r="L27" i="57"/>
  <c r="L27" i="55"/>
  <c r="L27" i="56"/>
  <c r="L28"/>
  <c r="L28" i="55"/>
  <c r="L28" i="57"/>
  <c r="K28" i="10"/>
  <c r="L28" s="1"/>
  <c r="E83" i="5"/>
  <c r="G320" i="29" l="1"/>
  <c r="G131"/>
  <c r="G353"/>
  <c r="F30" i="31" l="1"/>
  <c r="I16" i="10" s="1"/>
  <c r="H132" i="5"/>
  <c r="H133"/>
  <c r="H134"/>
  <c r="H135"/>
  <c r="H131"/>
  <c r="H130"/>
  <c r="E139"/>
  <c r="H136" l="1"/>
  <c r="D358" i="29"/>
  <c r="D325"/>
  <c r="D294"/>
  <c r="D267"/>
  <c r="D226"/>
  <c r="D199"/>
  <c r="D165"/>
  <c r="D137"/>
  <c r="D102"/>
  <c r="D6"/>
  <c r="E20" i="44" l="1"/>
  <c r="Q19" i="39"/>
  <c r="B19"/>
  <c r="B17"/>
  <c r="B15"/>
  <c r="B13"/>
  <c r="B11"/>
  <c r="B9"/>
  <c r="B7"/>
  <c r="B5"/>
  <c r="Q13" l="1"/>
  <c r="Q7"/>
  <c r="Q15"/>
  <c r="Q17"/>
  <c r="Q9"/>
  <c r="Q5"/>
  <c r="E102" i="5"/>
  <c r="H98"/>
  <c r="H97"/>
  <c r="H96"/>
  <c r="H95"/>
  <c r="H94"/>
  <c r="H99" l="1"/>
  <c r="Q11" i="39"/>
  <c r="B17" i="33" l="1"/>
  <c r="B7"/>
  <c r="I383" i="29"/>
  <c r="I379"/>
  <c r="I374"/>
  <c r="I375" s="1"/>
  <c r="I365"/>
  <c r="H366" s="1"/>
  <c r="I362"/>
  <c r="D357"/>
  <c r="I333"/>
  <c r="H334" s="1"/>
  <c r="D324"/>
  <c r="Q17" i="33" l="1"/>
  <c r="Q7"/>
  <c r="I330" i="29"/>
  <c r="I363"/>
  <c r="I367" s="1"/>
  <c r="I368" s="1"/>
  <c r="I329"/>
  <c r="I331" l="1"/>
  <c r="I335" s="1"/>
  <c r="I336" s="1"/>
  <c r="I337" s="1"/>
  <c r="I369"/>
  <c r="I376" s="1"/>
  <c r="I384" s="1"/>
  <c r="I385" s="1"/>
  <c r="I386" s="1"/>
  <c r="F25" i="34"/>
  <c r="F24"/>
  <c r="F23"/>
  <c r="F22"/>
  <c r="F21"/>
  <c r="F20"/>
  <c r="F19"/>
  <c r="F18"/>
  <c r="F17"/>
  <c r="F16"/>
  <c r="F15"/>
  <c r="F14"/>
  <c r="F13"/>
  <c r="F12"/>
  <c r="F11"/>
  <c r="F10"/>
  <c r="F9"/>
  <c r="F8"/>
  <c r="D6"/>
  <c r="L18" i="56" l="1"/>
  <c r="L18" i="55"/>
  <c r="L18" i="57"/>
  <c r="F26" i="34"/>
  <c r="F24" i="58" s="1"/>
  <c r="G24" s="1"/>
  <c r="G23" s="1"/>
  <c r="G25" s="1"/>
  <c r="G26" s="1"/>
  <c r="G27" s="1"/>
  <c r="F28" s="1"/>
  <c r="J18" i="10"/>
  <c r="G28" i="58" l="1"/>
  <c r="F32"/>
  <c r="G32" s="1"/>
  <c r="L40" i="55"/>
  <c r="C20" i="39" s="1"/>
  <c r="L40" i="57"/>
  <c r="C20" i="43" s="1"/>
  <c r="L40" i="56"/>
  <c r="C20" i="42" s="1"/>
  <c r="H35" i="31"/>
  <c r="H40"/>
  <c r="F29" i="58" l="1"/>
  <c r="I17" i="10"/>
  <c r="I18"/>
  <c r="K18" s="1"/>
  <c r="L18" s="1"/>
  <c r="F31" i="58" l="1"/>
  <c r="G31" s="1"/>
  <c r="G29"/>
  <c r="R20" i="43"/>
  <c r="R20" i="39"/>
  <c r="R20" i="42"/>
  <c r="Q20" i="39"/>
  <c r="G33" i="58" l="1"/>
  <c r="G34" s="1"/>
  <c r="G35" s="1"/>
  <c r="G36" s="1"/>
  <c r="J40" i="10" s="1"/>
  <c r="S20" i="39"/>
  <c r="Q20" i="43"/>
  <c r="S20" s="1"/>
  <c r="Q20" i="42"/>
  <c r="S20" s="1"/>
  <c r="D266" i="29"/>
  <c r="D198"/>
  <c r="D136"/>
  <c r="D5"/>
  <c r="D293"/>
  <c r="D225"/>
  <c r="D164"/>
  <c r="D101"/>
  <c r="B19" i="33" l="1"/>
  <c r="B15"/>
  <c r="B13"/>
  <c r="B11"/>
  <c r="B9"/>
  <c r="B5"/>
  <c r="Q9" l="1"/>
  <c r="Q19"/>
  <c r="Q15"/>
  <c r="Q13" l="1"/>
  <c r="Q11"/>
  <c r="H137" i="31" l="1"/>
  <c r="H123"/>
  <c r="H130"/>
  <c r="H115"/>
  <c r="H108"/>
  <c r="I32" i="10" s="1"/>
  <c r="H102" i="31"/>
  <c r="I31" i="10" s="1"/>
  <c r="D59" i="31"/>
  <c r="F59" s="1"/>
  <c r="I22" i="10" s="1"/>
  <c r="K22" s="1"/>
  <c r="L22" s="1"/>
  <c r="D54" i="31"/>
  <c r="F54" s="1"/>
  <c r="I21" i="10" s="1"/>
  <c r="D23" i="31"/>
  <c r="D18"/>
  <c r="D48"/>
  <c r="H48" s="1"/>
  <c r="I40" i="10" l="1"/>
  <c r="K40" s="1"/>
  <c r="L40" s="1"/>
  <c r="I12"/>
  <c r="I34"/>
  <c r="I38"/>
  <c r="I36"/>
  <c r="I20"/>
  <c r="C20" i="33" l="1"/>
  <c r="I242" i="29" l="1"/>
  <c r="I241"/>
  <c r="I234"/>
  <c r="I233"/>
  <c r="I173"/>
  <c r="I172"/>
  <c r="I114"/>
  <c r="H115" s="1"/>
  <c r="I107" l="1"/>
  <c r="I111"/>
  <c r="H235"/>
  <c r="I271"/>
  <c r="I272" s="1"/>
  <c r="I275" s="1"/>
  <c r="I276" s="1"/>
  <c r="I106"/>
  <c r="I109"/>
  <c r="I204"/>
  <c r="I207" s="1"/>
  <c r="I208" s="1"/>
  <c r="H174"/>
  <c r="I231"/>
  <c r="I108"/>
  <c r="I169"/>
  <c r="I170" s="1"/>
  <c r="I141"/>
  <c r="I142" s="1"/>
  <c r="I145" s="1"/>
  <c r="I146" s="1"/>
  <c r="I243"/>
  <c r="I110"/>
  <c r="I310"/>
  <c r="I10"/>
  <c r="I11" s="1"/>
  <c r="I14" s="1"/>
  <c r="I15" s="1"/>
  <c r="I283" l="1"/>
  <c r="I215"/>
  <c r="I221" s="1"/>
  <c r="I347"/>
  <c r="I246"/>
  <c r="I22"/>
  <c r="I28" s="1"/>
  <c r="I153"/>
  <c r="I159" s="1"/>
  <c r="I236"/>
  <c r="I237" s="1"/>
  <c r="I112"/>
  <c r="I116" s="1"/>
  <c r="I117" s="1"/>
  <c r="I175"/>
  <c r="I176" s="1"/>
  <c r="I250"/>
  <c r="I252"/>
  <c r="I186"/>
  <c r="I187" s="1"/>
  <c r="I251"/>
  <c r="I453" l="1"/>
  <c r="I454" s="1"/>
  <c r="I455" s="1"/>
  <c r="I456" s="1"/>
  <c r="I417"/>
  <c r="I418" s="1"/>
  <c r="I419" s="1"/>
  <c r="I420" s="1"/>
  <c r="I421" s="1"/>
  <c r="I489"/>
  <c r="I490" s="1"/>
  <c r="I491" s="1"/>
  <c r="I492" s="1"/>
  <c r="I493" s="1"/>
  <c r="I289"/>
  <c r="I258" s="1"/>
  <c r="I351"/>
  <c r="I93"/>
  <c r="I94" s="1"/>
  <c r="I95" s="1"/>
  <c r="I96" s="1"/>
  <c r="I97" s="1"/>
  <c r="H137" i="5"/>
  <c r="H138" s="1"/>
  <c r="H139" s="1"/>
  <c r="I256" i="29"/>
  <c r="H100" i="5"/>
  <c r="H101" s="1"/>
  <c r="H102" s="1"/>
  <c r="I118" i="29"/>
  <c r="I124" s="1"/>
  <c r="I130" s="1"/>
  <c r="I190"/>
  <c r="I191" s="1"/>
  <c r="I257"/>
  <c r="I253"/>
  <c r="L21" i="55" l="1"/>
  <c r="J21" i="10"/>
  <c r="K21" s="1"/>
  <c r="L21" s="1"/>
  <c r="L20" i="57"/>
  <c r="L20" i="55"/>
  <c r="J20" i="10"/>
  <c r="K20" s="1"/>
  <c r="L20" s="1"/>
  <c r="L23" i="55"/>
  <c r="J23" i="10"/>
  <c r="L21" i="56"/>
  <c r="L21" i="57"/>
  <c r="L20" i="56"/>
  <c r="L23"/>
  <c r="L23" i="57"/>
  <c r="K23" i="10"/>
  <c r="L23" s="1"/>
  <c r="L24" i="57"/>
  <c r="L24" i="56"/>
  <c r="L24" i="55"/>
  <c r="J24" i="10"/>
  <c r="K24" s="1"/>
  <c r="L24" s="1"/>
  <c r="L16" i="57"/>
  <c r="L16" i="56"/>
  <c r="L16" i="55"/>
  <c r="J16" i="10"/>
  <c r="K16" s="1"/>
  <c r="L16" s="1"/>
  <c r="I259" i="29"/>
  <c r="J38" i="10"/>
  <c r="K38" s="1"/>
  <c r="L38" s="1"/>
  <c r="I131" i="29"/>
  <c r="I132" s="1"/>
  <c r="I182"/>
  <c r="I183" s="1"/>
  <c r="I309"/>
  <c r="I311"/>
  <c r="I245"/>
  <c r="I247" s="1"/>
  <c r="I248" s="1"/>
  <c r="A9" i="8"/>
  <c r="A5" i="6"/>
  <c r="A4" i="5"/>
  <c r="A4" i="4"/>
  <c r="A5" i="10"/>
  <c r="L38" i="57" l="1"/>
  <c r="C18" i="43" s="1"/>
  <c r="L38" i="56"/>
  <c r="C18" i="42" s="1"/>
  <c r="L38" i="55"/>
  <c r="C18" i="39" s="1"/>
  <c r="J25" i="10"/>
  <c r="K25" s="1"/>
  <c r="L25" s="1"/>
  <c r="A2" i="43"/>
  <c r="A2" i="42"/>
  <c r="I260" i="29"/>
  <c r="I261" s="1"/>
  <c r="I262" s="1"/>
  <c r="I342"/>
  <c r="I343" s="1"/>
  <c r="I344" s="1"/>
  <c r="I352" s="1"/>
  <c r="I353" s="1"/>
  <c r="I354" s="1"/>
  <c r="A2" i="33"/>
  <c r="A2" i="39"/>
  <c r="I184" i="29"/>
  <c r="I192" s="1"/>
  <c r="I193" s="1"/>
  <c r="I194" s="1"/>
  <c r="I308"/>
  <c r="I312" s="1"/>
  <c r="H30" i="5"/>
  <c r="L25" i="57" l="1"/>
  <c r="C10" i="43" s="1"/>
  <c r="L25" i="56"/>
  <c r="C10" i="42" s="1"/>
  <c r="L25" i="55"/>
  <c r="C10" i="39" s="1"/>
  <c r="L31" i="57"/>
  <c r="L31" i="56"/>
  <c r="L32" i="57"/>
  <c r="L32" i="56"/>
  <c r="L32" i="55"/>
  <c r="C18" i="33"/>
  <c r="J17" i="10"/>
  <c r="K17" s="1"/>
  <c r="L17" s="1"/>
  <c r="R18" i="42"/>
  <c r="R18" i="39"/>
  <c r="R18" i="43"/>
  <c r="J32" i="10"/>
  <c r="K32" s="1"/>
  <c r="L32" s="1"/>
  <c r="J31"/>
  <c r="K31" s="1"/>
  <c r="L31" s="1"/>
  <c r="I313" i="29"/>
  <c r="I319" s="1"/>
  <c r="I320" s="1"/>
  <c r="I321" s="1"/>
  <c r="L17" i="57" l="1"/>
  <c r="C8" i="43" s="1"/>
  <c r="L17" i="56"/>
  <c r="C8" i="42" s="1"/>
  <c r="L17" i="55"/>
  <c r="C8" i="39" s="1"/>
  <c r="L31" i="55"/>
  <c r="C12" i="39" s="1"/>
  <c r="C12" i="42"/>
  <c r="C12" i="43"/>
  <c r="Q18" i="39"/>
  <c r="S18" s="1"/>
  <c r="Q18" i="42"/>
  <c r="S18" s="1"/>
  <c r="Q18" i="43"/>
  <c r="S18" s="1"/>
  <c r="J34" i="10"/>
  <c r="K34" s="1"/>
  <c r="L34" s="1"/>
  <c r="L34" i="57" l="1"/>
  <c r="C14" i="43" s="1"/>
  <c r="L34" i="56"/>
  <c r="C14" i="42" s="1"/>
  <c r="L34" i="55"/>
  <c r="C14" i="39" s="1"/>
  <c r="C12" i="33"/>
  <c r="C8"/>
  <c r="R8" i="39"/>
  <c r="R8" i="42"/>
  <c r="R12" i="43"/>
  <c r="R8"/>
  <c r="R12" i="42"/>
  <c r="R12" i="39"/>
  <c r="H64" i="5"/>
  <c r="H14"/>
  <c r="H12"/>
  <c r="H16"/>
  <c r="F49" i="8"/>
  <c r="E49"/>
  <c r="D49"/>
  <c r="C49"/>
  <c r="F45"/>
  <c r="E45"/>
  <c r="D45"/>
  <c r="C45"/>
  <c r="F38"/>
  <c r="E38"/>
  <c r="D38"/>
  <c r="C38"/>
  <c r="F26"/>
  <c r="E26"/>
  <c r="D26"/>
  <c r="D51" s="1"/>
  <c r="C26"/>
  <c r="E91" i="5"/>
  <c r="H87"/>
  <c r="H88" s="1"/>
  <c r="E82"/>
  <c r="H78"/>
  <c r="H77"/>
  <c r="E72"/>
  <c r="H68"/>
  <c r="H67"/>
  <c r="H66"/>
  <c r="H65"/>
  <c r="H63"/>
  <c r="E37"/>
  <c r="H33"/>
  <c r="E24"/>
  <c r="H20"/>
  <c r="H19"/>
  <c r="H18"/>
  <c r="H17"/>
  <c r="H15"/>
  <c r="H13"/>
  <c r="H11"/>
  <c r="C10" i="33" l="1"/>
  <c r="C14"/>
  <c r="R8"/>
  <c r="R12"/>
  <c r="Q8" i="39"/>
  <c r="S8" s="1"/>
  <c r="R14" i="42"/>
  <c r="R14" i="43"/>
  <c r="R10"/>
  <c r="R10" i="39"/>
  <c r="Q8" i="42"/>
  <c r="S8" s="1"/>
  <c r="Q8" i="43"/>
  <c r="S8" s="1"/>
  <c r="Q12"/>
  <c r="S12" s="1"/>
  <c r="Q12" i="42"/>
  <c r="S12" s="1"/>
  <c r="R10"/>
  <c r="Q12" i="39"/>
  <c r="S12" s="1"/>
  <c r="R14"/>
  <c r="E17" i="6"/>
  <c r="E37" s="1"/>
  <c r="E16"/>
  <c r="E36" s="1"/>
  <c r="H32" i="5" s="1"/>
  <c r="H34" s="1"/>
  <c r="H35" s="1"/>
  <c r="E51" i="8"/>
  <c r="C51"/>
  <c r="F51"/>
  <c r="H79" i="5"/>
  <c r="H21"/>
  <c r="H69"/>
  <c r="R14" i="33" l="1"/>
  <c r="G11" i="44"/>
  <c r="R10" i="33"/>
  <c r="Q8"/>
  <c r="S8" s="1"/>
  <c r="Q12"/>
  <c r="S12" s="1"/>
  <c r="Q10" i="39"/>
  <c r="S10" s="1"/>
  <c r="Q14" i="43"/>
  <c r="S14" s="1"/>
  <c r="Q14" i="42"/>
  <c r="S14" s="1"/>
  <c r="Q10"/>
  <c r="S10" s="1"/>
  <c r="Q10" i="43"/>
  <c r="S10" s="1"/>
  <c r="Q14" i="39"/>
  <c r="S14" s="1"/>
  <c r="K9" i="10"/>
  <c r="J9"/>
  <c r="H22" i="5"/>
  <c r="H23" s="1"/>
  <c r="H24" s="1"/>
  <c r="H89"/>
  <c r="H90" s="1"/>
  <c r="H91" s="1"/>
  <c r="H80"/>
  <c r="H81" s="1"/>
  <c r="H82" s="1"/>
  <c r="H36"/>
  <c r="H37" s="1"/>
  <c r="I13" i="4" s="1"/>
  <c r="I16" l="1"/>
  <c r="J12" i="10" s="1"/>
  <c r="Q14" i="33"/>
  <c r="S14" s="1"/>
  <c r="Q10"/>
  <c r="S10" s="1"/>
  <c r="H83" i="5"/>
  <c r="I24" i="4"/>
  <c r="J36" i="10"/>
  <c r="K36" s="1"/>
  <c r="L36" s="1"/>
  <c r="R18" i="33"/>
  <c r="H71" i="5"/>
  <c r="H72" s="1"/>
  <c r="L36" i="57" l="1"/>
  <c r="C16" i="43" s="1"/>
  <c r="L36" i="56"/>
  <c r="C16" i="42" s="1"/>
  <c r="L36" i="55"/>
  <c r="C16" i="39" s="1"/>
  <c r="I19" i="4"/>
  <c r="I20" s="1"/>
  <c r="L14" i="56"/>
  <c r="L14" i="55"/>
  <c r="L14" i="57"/>
  <c r="L12"/>
  <c r="L12" i="56"/>
  <c r="H73" i="5"/>
  <c r="I23" i="4"/>
  <c r="I25" s="1"/>
  <c r="J14" i="10"/>
  <c r="K14" s="1"/>
  <c r="L14" s="1"/>
  <c r="C16" i="33"/>
  <c r="L13" i="56" l="1"/>
  <c r="L41" s="1"/>
  <c r="L13" i="57"/>
  <c r="L41" s="1"/>
  <c r="L13" i="55"/>
  <c r="R16" i="43"/>
  <c r="R16" i="42"/>
  <c r="R16" i="39"/>
  <c r="J13" i="10"/>
  <c r="K13" s="1"/>
  <c r="L13" s="1"/>
  <c r="R16" i="33"/>
  <c r="Q18"/>
  <c r="S18" s="1"/>
  <c r="K41" i="57" l="1"/>
  <c r="K41" i="56"/>
  <c r="L12" i="55"/>
  <c r="K41"/>
  <c r="C6" i="43"/>
  <c r="O27" s="1"/>
  <c r="C6" i="42"/>
  <c r="O27" s="1"/>
  <c r="K12" i="10"/>
  <c r="L12" s="1"/>
  <c r="Q16" i="42"/>
  <c r="S16" s="1"/>
  <c r="Q16" i="39"/>
  <c r="S16" s="1"/>
  <c r="Q16" i="43"/>
  <c r="S16" s="1"/>
  <c r="Q16" i="33"/>
  <c r="S16" s="1"/>
  <c r="R20"/>
  <c r="L41" i="55" l="1"/>
  <c r="G17" i="44" s="1"/>
  <c r="C6" i="39"/>
  <c r="O27" s="1"/>
  <c r="K41" i="10"/>
  <c r="K7" s="1"/>
  <c r="C6" i="33"/>
  <c r="Q20"/>
  <c r="S20" s="1"/>
  <c r="O22" i="39" l="1"/>
  <c r="O23" s="1"/>
  <c r="J22"/>
  <c r="J23" s="1"/>
  <c r="H22"/>
  <c r="H23" s="1"/>
  <c r="K22"/>
  <c r="K23" s="1"/>
  <c r="G22"/>
  <c r="G23" s="1"/>
  <c r="F22"/>
  <c r="F23" s="1"/>
  <c r="I22"/>
  <c r="I23" s="1"/>
  <c r="R6"/>
  <c r="L22"/>
  <c r="L23" s="1"/>
  <c r="N22"/>
  <c r="N23" s="1"/>
  <c r="H3" i="31"/>
  <c r="H5" s="1"/>
  <c r="L41" i="10"/>
  <c r="O27" i="33" s="1"/>
  <c r="D22" s="1"/>
  <c r="D24" s="1"/>
  <c r="R6" i="43"/>
  <c r="G19" i="44"/>
  <c r="D22" i="43"/>
  <c r="D24" s="1"/>
  <c r="O22"/>
  <c r="O23" s="1"/>
  <c r="G18" i="44"/>
  <c r="D22" i="42"/>
  <c r="D24" s="1"/>
  <c r="R6"/>
  <c r="R6" i="33"/>
  <c r="E22" i="39"/>
  <c r="E23" s="1"/>
  <c r="D22"/>
  <c r="D24" s="1"/>
  <c r="G20" i="44" l="1"/>
  <c r="Q6" i="39"/>
  <c r="S6" s="1"/>
  <c r="M22"/>
  <c r="M23" s="1"/>
  <c r="L22" i="43"/>
  <c r="L23" s="1"/>
  <c r="N22"/>
  <c r="N23" s="1"/>
  <c r="E22"/>
  <c r="E23" s="1"/>
  <c r="K22"/>
  <c r="K23" s="1"/>
  <c r="M22" i="42"/>
  <c r="M23" s="1"/>
  <c r="K22"/>
  <c r="K23" s="1"/>
  <c r="N22"/>
  <c r="N23" s="1"/>
  <c r="L22"/>
  <c r="L23" s="1"/>
  <c r="J22"/>
  <c r="J23" s="1"/>
  <c r="L7" i="10"/>
  <c r="F22" i="43"/>
  <c r="F23" s="1"/>
  <c r="I22"/>
  <c r="I23" s="1"/>
  <c r="Q6" i="42"/>
  <c r="S6" s="1"/>
  <c r="G22"/>
  <c r="G23" s="1"/>
  <c r="O22"/>
  <c r="O23" s="1"/>
  <c r="G22" i="43"/>
  <c r="G23" s="1"/>
  <c r="Q6"/>
  <c r="S6" s="1"/>
  <c r="H22"/>
  <c r="H23" s="1"/>
  <c r="M22"/>
  <c r="M23" s="1"/>
  <c r="J22"/>
  <c r="J23" s="1"/>
  <c r="H22" i="42"/>
  <c r="H23" s="1"/>
  <c r="E22"/>
  <c r="E23" s="1"/>
  <c r="I22"/>
  <c r="I23" s="1"/>
  <c r="F22"/>
  <c r="F23" s="1"/>
  <c r="D23" i="43"/>
  <c r="D25" s="1"/>
  <c r="D23" i="42"/>
  <c r="D25" s="1"/>
  <c r="E24" i="39"/>
  <c r="F24" s="1"/>
  <c r="G24" s="1"/>
  <c r="H24" s="1"/>
  <c r="I24" s="1"/>
  <c r="J24" s="1"/>
  <c r="K24" s="1"/>
  <c r="L24" s="1"/>
  <c r="D23"/>
  <c r="D25" s="1"/>
  <c r="E25" s="1"/>
  <c r="F25" s="1"/>
  <c r="G25" s="1"/>
  <c r="H25" s="1"/>
  <c r="I25" s="1"/>
  <c r="J25" s="1"/>
  <c r="K25" s="1"/>
  <c r="L25" s="1"/>
  <c r="D23" i="33"/>
  <c r="D25" s="1"/>
  <c r="J22"/>
  <c r="J23" s="1"/>
  <c r="O22"/>
  <c r="O23" s="1"/>
  <c r="N22"/>
  <c r="N23" s="1"/>
  <c r="G22"/>
  <c r="G23" s="1"/>
  <c r="I22"/>
  <c r="I23" s="1"/>
  <c r="K22"/>
  <c r="K23" s="1"/>
  <c r="M22"/>
  <c r="M23" s="1"/>
  <c r="H22"/>
  <c r="H23" s="1"/>
  <c r="L22"/>
  <c r="L23" s="1"/>
  <c r="M24" i="39" l="1"/>
  <c r="N24" s="1"/>
  <c r="O24" s="1"/>
  <c r="M25"/>
  <c r="N25" s="1"/>
  <c r="O25" s="1"/>
  <c r="E25" i="43"/>
  <c r="F25" s="1"/>
  <c r="G25" s="1"/>
  <c r="H25" s="1"/>
  <c r="I25" s="1"/>
  <c r="J25" s="1"/>
  <c r="K25" s="1"/>
  <c r="L25" s="1"/>
  <c r="M25" s="1"/>
  <c r="N25" s="1"/>
  <c r="O25" s="1"/>
  <c r="E24"/>
  <c r="F24" s="1"/>
  <c r="G24" s="1"/>
  <c r="H24" s="1"/>
  <c r="I24" s="1"/>
  <c r="J24" s="1"/>
  <c r="K24" s="1"/>
  <c r="L24" s="1"/>
  <c r="M24" s="1"/>
  <c r="N24" s="1"/>
  <c r="O24" s="1"/>
  <c r="Q6" i="33"/>
  <c r="S6" s="1"/>
  <c r="Q5"/>
  <c r="E25" i="42"/>
  <c r="F25" s="1"/>
  <c r="G25" s="1"/>
  <c r="H25" s="1"/>
  <c r="I25" s="1"/>
  <c r="J25" s="1"/>
  <c r="K25" s="1"/>
  <c r="L25" s="1"/>
  <c r="M25" s="1"/>
  <c r="N25" s="1"/>
  <c r="O25" s="1"/>
  <c r="E24"/>
  <c r="F24" s="1"/>
  <c r="G24" s="1"/>
  <c r="H24" s="1"/>
  <c r="I24" s="1"/>
  <c r="J24" s="1"/>
  <c r="K24" s="1"/>
  <c r="L24" s="1"/>
  <c r="M24" s="1"/>
  <c r="N24" s="1"/>
  <c r="O24" s="1"/>
  <c r="E22" i="33"/>
  <c r="E23" s="1"/>
  <c r="E25" s="1"/>
  <c r="F22" l="1"/>
  <c r="F23" s="1"/>
  <c r="F25" s="1"/>
  <c r="G25" s="1"/>
  <c r="H25" s="1"/>
  <c r="I25" s="1"/>
  <c r="J25" s="1"/>
  <c r="K25" s="1"/>
  <c r="L25" s="1"/>
  <c r="M25" s="1"/>
  <c r="N25" s="1"/>
  <c r="O25" s="1"/>
  <c r="E24"/>
  <c r="F24" l="1"/>
  <c r="G24" s="1"/>
  <c r="H24" s="1"/>
  <c r="I24" s="1"/>
  <c r="J24" s="1"/>
  <c r="K24" s="1"/>
  <c r="L24" s="1"/>
  <c r="M24" s="1"/>
  <c r="N24" s="1"/>
  <c r="O24" s="1"/>
</calcChain>
</file>

<file path=xl/sharedStrings.xml><?xml version="1.0" encoding="utf-8"?>
<sst xmlns="http://schemas.openxmlformats.org/spreadsheetml/2006/main" count="2953" uniqueCount="582">
  <si>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</si>
  <si>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</si>
  <si>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</si>
  <si>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</si>
  <si>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</si>
  <si>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</si>
  <si>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</si>
  <si>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</si>
  <si>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PREÇO UNITÁRIO (R$)</t>
  </si>
  <si>
    <t>TOTAL</t>
  </si>
  <si>
    <t>MOBILIZAÇÃO</t>
  </si>
  <si>
    <t>Implantação da Obra</t>
  </si>
  <si>
    <t>und</t>
  </si>
  <si>
    <t>Administração da Obra</t>
  </si>
  <si>
    <t>m²</t>
  </si>
  <si>
    <t>m³</t>
  </si>
  <si>
    <t>PAVIMENTAÇÃO</t>
  </si>
  <si>
    <t>t</t>
  </si>
  <si>
    <t>SINALIZAÇÃO</t>
  </si>
  <si>
    <t>VALOR TOTAL DO SRP</t>
  </si>
  <si>
    <t>Regularização do subleito</t>
  </si>
  <si>
    <t>DRENAGEM</t>
  </si>
  <si>
    <t>m</t>
  </si>
  <si>
    <t>LIMPEZA GERAL</t>
  </si>
  <si>
    <t>CPUs</t>
  </si>
  <si>
    <t>Fonte</t>
  </si>
  <si>
    <t>Cód.</t>
  </si>
  <si>
    <t>IMPLANTAÇÃO DA OBRA</t>
  </si>
  <si>
    <t>1.1</t>
  </si>
  <si>
    <t>SERVIÇOS INICIAIS</t>
  </si>
  <si>
    <t>1.1.1</t>
  </si>
  <si>
    <t>CPU-01</t>
  </si>
  <si>
    <t>CODEVASF</t>
  </si>
  <si>
    <t>PLACA DE OBRA EM CHAPA DE ACO GALVANIZADO</t>
  </si>
  <si>
    <t>CPU-02</t>
  </si>
  <si>
    <t xml:space="preserve"> ITEM 1:</t>
  </si>
  <si>
    <t>ADMINISTRAÇÃO DA OBRA</t>
  </si>
  <si>
    <t>2.1</t>
  </si>
  <si>
    <t>CPU-03</t>
  </si>
  <si>
    <t>2.2</t>
  </si>
  <si>
    <t>CPU-04</t>
  </si>
  <si>
    <t xml:space="preserve"> ITEM 2:</t>
  </si>
  <si>
    <t>COEF.</t>
  </si>
  <si>
    <t>PRECO UNITÁRIO (R$)</t>
  </si>
  <si>
    <t>TOTAL (R$)</t>
  </si>
  <si>
    <t>SINAPI</t>
  </si>
  <si>
    <t>kg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</si>
  <si>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</si>
  <si>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</si>
  <si>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</si>
  <si>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</si>
  <si>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</si>
  <si>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</si>
  <si>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</si>
  <si>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T X KM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</si>
  <si>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</si>
  <si>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</si>
  <si>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</si>
  <si>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</si>
  <si>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</si>
  <si>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</si>
  <si>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</si>
  <si>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</si>
  <si>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</si>
  <si>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</si>
  <si>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</si>
  <si>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</si>
  <si>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</si>
  <si>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</si>
  <si>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</si>
  <si>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</si>
  <si>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</si>
  <si>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</si>
  <si>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</si>
  <si>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</si>
  <si>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</si>
  <si>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</si>
  <si>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</si>
  <si>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</si>
  <si>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- Total (km)</t>
  </si>
  <si>
    <t>Desmobilização - Total (km)</t>
  </si>
  <si>
    <t>Peso das máquinas:</t>
  </si>
  <si>
    <t xml:space="preserve"> ton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</si>
  <si>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</si>
  <si>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</si>
  <si>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</si>
  <si>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</si>
  <si>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</si>
  <si>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</si>
  <si>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</si>
  <si>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</si>
  <si>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</si>
  <si>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</si>
  <si>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</si>
  <si>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</si>
  <si>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</si>
  <si>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</si>
  <si>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</si>
  <si>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</si>
  <si>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</si>
  <si>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</si>
  <si>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</si>
  <si>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</si>
  <si>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</si>
  <si>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</si>
  <si>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</si>
  <si>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</si>
  <si>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</si>
  <si>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</si>
  <si>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</si>
  <si>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</si>
  <si>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</si>
  <si>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</si>
  <si>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</si>
  <si>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</si>
  <si>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</si>
  <si>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</si>
  <si>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</si>
  <si>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</si>
  <si>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</si>
  <si>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</si>
  <si>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</si>
  <si>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</si>
  <si>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</si>
  <si>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</si>
  <si>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</si>
  <si>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</si>
  <si>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</si>
  <si>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</si>
  <si>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</si>
  <si>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</si>
  <si>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</si>
  <si>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</si>
  <si>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</si>
  <si>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</si>
  <si>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</si>
  <si>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</si>
  <si>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</si>
  <si>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</si>
  <si>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</si>
  <si>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</si>
  <si>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</si>
  <si>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</si>
  <si>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</si>
  <si>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</si>
  <si>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</si>
  <si>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</si>
  <si>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</si>
  <si>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</si>
  <si>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</si>
  <si>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</si>
  <si>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</si>
  <si>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</si>
  <si>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</si>
  <si>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</si>
  <si>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</si>
  <si>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</si>
  <si>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</si>
  <si>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</si>
  <si>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</si>
  <si>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</si>
  <si>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</si>
  <si>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</si>
  <si>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</si>
  <si>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</si>
  <si>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un</t>
  </si>
  <si>
    <t>2.3</t>
  </si>
  <si>
    <t>Largura (m)</t>
  </si>
  <si>
    <t>3.1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</si>
  <si>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</si>
  <si>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</si>
  <si>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</si>
  <si>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SERVIÇOS COMPLEMENTARES</t>
  </si>
  <si>
    <t>ADM. LOCAL :</t>
  </si>
  <si>
    <t>NOME DA CONCORRENTE:</t>
  </si>
  <si>
    <t>ISS</t>
  </si>
  <si>
    <t>Cofins</t>
  </si>
  <si>
    <t>Extensão (km)</t>
  </si>
  <si>
    <t>Propria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</si>
  <si>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</t>
  </si>
  <si>
    <t>CAMINHÃO BASCULANTE 6 M3 TOCO, PESO BRUTO TOTAL 16.000 KG, CARGA ÚTIL MÁXI CHP MA 11.130 KG, DISTÂNCIA ENTRE EIXOS 5,36 M, POTÊNCIA 185 CV, INCLUSIVE CAÇAMBA METÁLICA - CHP DIURNO. AF_06/2014</t>
  </si>
  <si>
    <t>ORIGEM
COMPOSIÇÃO</t>
  </si>
  <si>
    <t>CÓDIGO
COMPOSIÇÃO</t>
  </si>
  <si>
    <t>SICRO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</si>
  <si>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</si>
  <si>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</si>
  <si>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</si>
  <si>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</si>
  <si>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</si>
  <si>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</si>
  <si>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</si>
  <si>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</si>
  <si>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</si>
  <si>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</si>
  <si>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</si>
  <si>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</si>
  <si>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</si>
  <si>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</si>
  <si>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</si>
  <si>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</si>
  <si>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</si>
  <si>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</si>
  <si>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Meio fio de concreto - MFC 04 - areia e brita comerciais - fôrma de madeira</t>
  </si>
  <si>
    <t>DNIT</t>
  </si>
  <si>
    <t>LUVA SOLDAVEL COM ROSCA, PVC, 20 MM X 1/2", PARA AGUA FRIA PREDIAL</t>
  </si>
  <si>
    <t>SARRAFO DE MADEIRA APARELHADA *2 X 10* CM, MACARANDUBA, ANGELIM OU EQUIVALENTE DA REGIAO</t>
  </si>
  <si>
    <t>TUBO PVC, SOLDAVEL, DN 20 MM, AGUA FRIA (NBR-5648)</t>
  </si>
  <si>
    <t>CAMINHONETE CABINE SIMPLES COM MOTOR 1.6 FLEX, CÂMBIO MANUAL, POTÊNCIA 101/104 CV, 2 PORTAS - CHP DIURNO. AF_11/2015</t>
  </si>
  <si>
    <t>ENCANADOR OU BOMBEIRO HIDRÁULICO COM ENCARGOS COMPLEMENTARES</t>
  </si>
  <si>
    <t>AUXILIAR DE TOPÓGRAFO COM ENCARGOS COMPLEMENTARES</t>
  </si>
  <si>
    <t>NIVELADOR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</si>
  <si>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</si>
  <si>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</si>
  <si>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</si>
  <si>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</si>
  <si>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</si>
  <si>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</si>
  <si>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</si>
  <si>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</si>
  <si>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</si>
  <si>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</si>
  <si>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</si>
  <si>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</si>
  <si>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</si>
  <si>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</si>
  <si>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</si>
  <si>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</si>
  <si>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</si>
  <si>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</si>
  <si>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</si>
  <si>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</si>
  <si>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</si>
  <si>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</si>
  <si>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</si>
  <si>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</si>
  <si>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</si>
  <si>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</si>
  <si>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</si>
  <si>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</si>
  <si>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</si>
  <si>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</si>
  <si>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</si>
  <si>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</si>
  <si>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Custo total de atividades auxiliares</t>
  </si>
  <si>
    <t>Subtotal</t>
  </si>
  <si>
    <t>E - TEMPO FIXO</t>
  </si>
  <si>
    <t>Código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</si>
  <si>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</si>
  <si>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</si>
  <si>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</si>
  <si>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</si>
  <si>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</si>
  <si>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</si>
  <si>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</si>
  <si>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</si>
  <si>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</si>
  <si>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</si>
  <si>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</si>
  <si>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Transporte com caminhão basculante de 10 m³ - rodovia pavimentada</t>
  </si>
  <si>
    <t>Transporte com caminhão carroceria de 5 t - rodovia pavimentada</t>
  </si>
  <si>
    <t>Transporte com caminhão basculante de 6 m³ - rodovia pavimentada</t>
  </si>
  <si>
    <t>Descrição</t>
  </si>
  <si>
    <t>Extensão</t>
  </si>
  <si>
    <t>=</t>
  </si>
  <si>
    <t>Extensão (m)</t>
  </si>
  <si>
    <t>x</t>
  </si>
  <si>
    <t>Implantação da obra</t>
  </si>
  <si>
    <t>Administração da obra</t>
  </si>
  <si>
    <t>Espessura (m)</t>
  </si>
  <si>
    <t>Volume (m3)</t>
  </si>
  <si>
    <t>Área (m2)</t>
  </si>
  <si>
    <t>Volume (m2)</t>
  </si>
  <si>
    <t>Quant. (un)</t>
  </si>
  <si>
    <t>Volume (m)</t>
  </si>
  <si>
    <t>Volume (Km)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</si>
  <si>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</si>
  <si>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</si>
  <si>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</si>
  <si>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</si>
  <si>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</si>
  <si>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</si>
  <si>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</si>
  <si>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</si>
  <si>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</si>
  <si>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</si>
  <si>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</si>
  <si>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</si>
  <si>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</si>
  <si>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</si>
  <si>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</si>
  <si>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</si>
  <si>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</si>
  <si>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</si>
  <si>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</si>
  <si>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</si>
  <si>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</si>
  <si>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</si>
  <si>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</si>
  <si>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</si>
  <si>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</si>
  <si>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</si>
  <si>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TRANSPORTE COM CAVALO MECÂNICO COM SEMIRREBOQUE COM CAPACIDADE DE 30 T - RODOVIA PAVIMENTADA</t>
  </si>
  <si>
    <t>VEÍCULO TIPO SEDAN OU PICK-UP CAPACIDADE 0,6 TON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</si>
  <si>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</si>
  <si>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</si>
  <si>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</si>
  <si>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Codevasf</t>
  </si>
  <si>
    <t>Placa de Obra em Chapa de Aço Galvanizado</t>
  </si>
  <si>
    <t>TERRAPLEANGEM</t>
  </si>
  <si>
    <t>Conserto de quebra no ramal na rua sem pavimento com fornecimento de material hidráulico</t>
  </si>
  <si>
    <t>TERRAPLENAGEM</t>
  </si>
  <si>
    <t>extensão (m)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</si>
  <si>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</si>
  <si>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</si>
  <si>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</si>
  <si>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</si>
  <si>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</si>
  <si>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</si>
  <si>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</si>
  <si>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</si>
  <si>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</si>
  <si>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</si>
  <si>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GT01</t>
  </si>
  <si>
    <t xml:space="preserve">Ensaios em solos Umidade Natural </t>
  </si>
  <si>
    <t>GT02</t>
  </si>
  <si>
    <t>Ensaios do Frasco de Areia (in Situ)</t>
  </si>
  <si>
    <t>GT03</t>
  </si>
  <si>
    <t>Ensaios em solos Limite de Liquidez</t>
  </si>
  <si>
    <t>GT04</t>
  </si>
  <si>
    <t>Ensaios em solos Limite de Plasticidade</t>
  </si>
  <si>
    <t>GT05</t>
  </si>
  <si>
    <t>Granulometria por Peneiramento</t>
  </si>
  <si>
    <t>GT06</t>
  </si>
  <si>
    <t>Granulometria Completa</t>
  </si>
  <si>
    <t>GT07</t>
  </si>
  <si>
    <t>Massa Específica Real dos Grãos</t>
  </si>
  <si>
    <t>GT08</t>
  </si>
  <si>
    <t>Proctor Normal</t>
  </si>
  <si>
    <t>GT09</t>
  </si>
  <si>
    <t>Abrasão "Los Angeles "</t>
  </si>
  <si>
    <t>GT10</t>
  </si>
  <si>
    <t>Química da Areia</t>
  </si>
  <si>
    <t>GT11</t>
  </si>
  <si>
    <t>Mineralogia da Areia</t>
  </si>
  <si>
    <t>GT12</t>
  </si>
  <si>
    <t xml:space="preserve">Índice de plasticidade (IP) </t>
  </si>
  <si>
    <t>GT13</t>
  </si>
  <si>
    <t>Índice de Grupo (IG)</t>
  </si>
  <si>
    <t>GT14</t>
  </si>
  <si>
    <t>Compactação</t>
  </si>
  <si>
    <t>GT15</t>
  </si>
  <si>
    <t>Índice de Suporte Califórnia</t>
  </si>
  <si>
    <t>GT16</t>
  </si>
  <si>
    <t>Equivalente de Areia</t>
  </si>
  <si>
    <t>GT17</t>
  </si>
  <si>
    <t>Ensaio de Expansão</t>
  </si>
  <si>
    <t>GT18</t>
  </si>
  <si>
    <t>Unidade Higroscópica</t>
  </si>
  <si>
    <t>TOTAL SERVIÇOS GEOTÉCNICOS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</si>
  <si>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</si>
  <si>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</si>
  <si>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</si>
  <si>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</si>
  <si>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</si>
  <si>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</si>
  <si>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</si>
  <si>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</si>
  <si>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A. 1 - Pessoal de Nível Superior</t>
  </si>
  <si>
    <t>A.2 - Pessoal de Nível Técnico e Aux.</t>
  </si>
  <si>
    <t>B - ENCARGOS SOCIAIS</t>
  </si>
  <si>
    <t>C - DESPESAS GERAIS</t>
  </si>
  <si>
    <t>C.1 - MATERIAIS DE CONSUMO</t>
  </si>
  <si>
    <t>I - SOMA (A+B+C+D)</t>
  </si>
  <si>
    <t>III - SOMA</t>
  </si>
  <si>
    <t>VI - RELATÓRIOS</t>
  </si>
  <si>
    <t>VI - REMUNERAÇAO DA EMPRESA</t>
  </si>
  <si>
    <t>VII - CONTIGÊNCIAS</t>
  </si>
  <si>
    <t>VIII - SOMA</t>
  </si>
  <si>
    <t>X - TOTAL</t>
  </si>
  <si>
    <t>D - ENSAIOS</t>
  </si>
  <si>
    <t>D.1 - ENSAIOS</t>
  </si>
  <si>
    <t>3.2</t>
  </si>
  <si>
    <t>R$/m²</t>
  </si>
  <si>
    <t>* De acordo com a localização da obra, os itens alterados deverão ser  justificados e aprovados na Diretoria Executiva quando da autorização certame.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</si>
  <si>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</si>
  <si>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</si>
  <si>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</si>
  <si>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CPU-12</t>
  </si>
  <si>
    <t>Correção de vazamentos no ramal na rua sem pavimento com fornecimento do material hidráulico</t>
  </si>
  <si>
    <t>Arco de serra</t>
  </si>
  <si>
    <t>Meio fio de concreto - MFC 03 - areia e brita comerciais - fôrma de madeira</t>
  </si>
  <si>
    <t>CPU-13</t>
  </si>
  <si>
    <t>SERVIÇOS TOPOGRÁFICOS PARA PAVIMENTAÇÃO, INCLUSIVE NOTAS DE SERVIÇOS, ACOMPANHAMENTO E GREIDE</t>
  </si>
  <si>
    <t>chp</t>
  </si>
  <si>
    <t>serviços topográficos para pavimentação, inclusive notas de serviços, acompanhamento e greide</t>
  </si>
  <si>
    <t>Atualização em 2021.</t>
  </si>
  <si>
    <t>Próprio</t>
  </si>
  <si>
    <t>CAMINHÃO PIPA 6.000 L, INCLUSIVE TANQUE DE AÇO PARA TRANSPORTE DE ÁGUA, CAPACIDADE 6 M³ - CHP DIURNO</t>
  </si>
  <si>
    <t>t.km</t>
  </si>
  <si>
    <t>DMT Brita</t>
  </si>
  <si>
    <t>DMT solo</t>
  </si>
  <si>
    <t>Mobilização inter-municipal (entre os municípios):</t>
  </si>
  <si>
    <t>Desmobilização   inter-municipal (entre os municípios):</t>
  </si>
  <si>
    <t>PLACA DE OBRA EM CHAPA DE ACO GALVANIZADO (3,6 x 1,8) m²</t>
  </si>
  <si>
    <t>PREÇO TOTAL / semana:</t>
  </si>
  <si>
    <t>PREÇO TOTAL::</t>
  </si>
  <si>
    <t xml:space="preserve">ADMINISTRAÇÃO LOCAL </t>
  </si>
  <si>
    <t>PREÇO UNITÁRIO TOTAL /semana:</t>
  </si>
  <si>
    <t xml:space="preserve">MÓDULO MÍNIMO </t>
  </si>
  <si>
    <t>Cronograma Físico e Financeiro - Módulo Mínimo</t>
  </si>
  <si>
    <t>PLANILHA ORÇAMENTARIA - SERVIÇOS PRELIMINARES</t>
  </si>
  <si>
    <t xml:space="preserve">COMPOSIÇÕES DE CUSTO UNITARIO - CODEVASF </t>
  </si>
  <si>
    <t>MFC-03 Sarjeta</t>
  </si>
  <si>
    <t>Largura efetiva</t>
  </si>
  <si>
    <t xml:space="preserve">largura total </t>
  </si>
  <si>
    <t>largura sarjeta (25 - 12) cm</t>
  </si>
  <si>
    <t>COMPOSIÇÃO DE CUSTO UNITÁRIO - SICRO (ABRIL 2021)</t>
  </si>
  <si>
    <t>ABRIL/21</t>
  </si>
  <si>
    <t>BAHIA</t>
  </si>
  <si>
    <t>Custo Unitário de Referência/ajustada (serviço não encontrado no sicro 04/21)</t>
  </si>
  <si>
    <t>COMPOSIÇÃO</t>
  </si>
  <si>
    <t>MEMÓRIA DE CÁLCULO - LOTE 01</t>
  </si>
  <si>
    <t>MEMÓRIA DE CÁLCULO - LOTE 02</t>
  </si>
  <si>
    <t>MEMÓRIA DE CÁLCULO - LOTE 03</t>
  </si>
  <si>
    <t>MÓDULOS =</t>
  </si>
  <si>
    <t>Extensão (Km)</t>
  </si>
  <si>
    <t>MEMÓRIA DE CÁLCULO - MÓDULO MÍNIMO</t>
  </si>
  <si>
    <t>QUANTIDADE DE MODULOS TOTAL</t>
  </si>
  <si>
    <t>Cronograma Físico e Financeiro - Lote 01</t>
  </si>
  <si>
    <t>Cronograma Físico e Financeiro - Lote 02</t>
  </si>
  <si>
    <t>Cronograma Físico e Financeiro - Lote 03</t>
  </si>
  <si>
    <t>PLANILHA ORÇAMENTÁRIA ESTIMATIVA TOTAL</t>
  </si>
  <si>
    <t>BDI (%):</t>
  </si>
  <si>
    <t>ENCARGOS SOCIAIS (%):</t>
  </si>
  <si>
    <t>PLANILHA RESUMIDA DOS LOTES</t>
  </si>
  <si>
    <t>DISCRIMINAÇÃO</t>
  </si>
  <si>
    <t>QUANTIDADE</t>
  </si>
  <si>
    <t>UNITÁRIO</t>
  </si>
  <si>
    <t>Lote 03 - Vitória da Conquista</t>
  </si>
  <si>
    <t>TOTAL GERAL ESTIMADO</t>
  </si>
  <si>
    <t>PREÇO UNITÁRIO COM BDI S/ RISCO, SEGURO E GARANTIA(R$)</t>
  </si>
  <si>
    <t>VALOR TOTAL (BDI S/ RSG + RISCO DA MATRIZ)</t>
  </si>
  <si>
    <t xml:space="preserve">% DE CONTINGÊNCIA (IMPORTADO DA MATRIZ DE RISCO)  </t>
  </si>
  <si>
    <t>VALOR C/ BDI E S/ RISCO CALCULADO NA MATRIZ</t>
  </si>
  <si>
    <t>CONTINGÊNCIA (MATRIZ DE RISCO) %</t>
  </si>
  <si>
    <t>Lote 01 - Bom Jesus da Lapa / Barreiras / Guanambi</t>
  </si>
  <si>
    <t>Lote 02 - Irecê</t>
  </si>
  <si>
    <t>MEMÓRIA DE CÁLCULO DOS MOMENTOS DE TRANSPORTE PARA MOBILIZAÇÃO E DESMOBILIZAÇÃO - LOTE 01</t>
  </si>
  <si>
    <t>DISTÂNCIA MÉDIA ENTRE AS SEDES E OS MUNICÍPIOS DA ÁREA DE ABRANGÊNCIA DOS MESMOS (BOM JESUS DA LAPA; BARREIRAS; GUANAMBI)</t>
  </si>
  <si>
    <t>KM</t>
  </si>
  <si>
    <t>MOBILIZAÇÃO E DESMOBILIZAÇÃO (LOTE 01)</t>
  </si>
  <si>
    <t>MOBILIZAÇÃO E DESMOBILIZAÇÃO (LOTE 02)</t>
  </si>
  <si>
    <t>MOBILIZAÇÃO E DESMOBILIZAÇÃO (LOTE 03)</t>
  </si>
  <si>
    <t>CPU-02-A</t>
  </si>
  <si>
    <t>CPU-02-B</t>
  </si>
  <si>
    <t>CPU-02-C</t>
  </si>
  <si>
    <t>DISTÂNCIA MÉDIA ENTRE A SEDE E OS MUNICÍPIOS DA ÁREA DE ABRANGÊNCIA DO MESMO (IRECÊ)</t>
  </si>
  <si>
    <t>DISTÂNCIA MÉDIA ENTRE A SEDE E OS MUNICÍPIOS DA ÁREA DE ABRANGÊNCIA DO MESMO (VITÓRIA DA CONQUISTA)</t>
  </si>
  <si>
    <t>MEMÓRIA DE CÁLCULO DOS MOMENTOS DE TRANSPORTE PARA MOBILIZAÇÃO E DESMOBILIZAÇÃO - LOTE 02</t>
  </si>
  <si>
    <t>MEMÓRIA DE CÁLCULO DOS MOMENTOS DE TRANSPORTE PARA MOBILIZAÇÃO E DESMOBILIZAÇÃO - LOTE 03</t>
  </si>
  <si>
    <t>Espessura Base (m)</t>
  </si>
  <si>
    <t>Base com CBR superior a 95% (verificar valor) com material disponivel da região</t>
  </si>
  <si>
    <t>Sub-base com cbr superior a 30% (verificar valor) com material disponivel da região</t>
  </si>
  <si>
    <t>AQUISIÇÃO E TRASNPORTE DO MATERIAL BETUMINOSO</t>
  </si>
  <si>
    <t>CPU-14</t>
  </si>
  <si>
    <t>AQUISIÇÃO E TRASNPORTE DE EMULSÃO ASFÁLTICA RR-2C</t>
  </si>
  <si>
    <t>COMP. SICRO</t>
  </si>
  <si>
    <t>CAMINHÃO TANQUE DISTRIBUIDOR DE ASFALTO COM CAPACIDADE DE 6.000 L</t>
  </si>
  <si>
    <t>AQUISIÇÃO E TRANSPORTE DE CIMENTO ASFALTICO CAP 50/70</t>
  </si>
  <si>
    <t>CIMENTO ASFALTICO DE PETRÓLEO (CAP) 50/70</t>
  </si>
  <si>
    <t>CPU-15</t>
  </si>
  <si>
    <t>EMULSÃO ASFÁLTICA RR-2C</t>
  </si>
  <si>
    <t>Sub-base estabilizada granulometricamente com mistura de solos na pista com material de jazida</t>
  </si>
  <si>
    <t>REAJUSTE</t>
  </si>
  <si>
    <t>IMPOSTOS</t>
  </si>
  <si>
    <t>COFINS</t>
  </si>
  <si>
    <t>ÍNDICE INICIAL</t>
  </si>
  <si>
    <t>LEGENDA</t>
  </si>
  <si>
    <t>ÍNDICE FINAL</t>
  </si>
  <si>
    <t xml:space="preserve"> ICMS</t>
  </si>
  <si>
    <t>ENTRADA DE DADOS</t>
  </si>
  <si>
    <t>eai</t>
  </si>
  <si>
    <t>DATA-BASE</t>
  </si>
  <si>
    <t>PRODUTOS</t>
  </si>
  <si>
    <t>LOCALIDADES</t>
  </si>
  <si>
    <t>CUSTO ANP (R$/Kg)</t>
  </si>
  <si>
    <t>CUSTO ANP</t>
  </si>
  <si>
    <t>IMPOSTOS DO PRODUTO</t>
  </si>
  <si>
    <t>CUSTO DO PRODUTO COM IMPOSTOS</t>
  </si>
  <si>
    <t>DMT's</t>
  </si>
  <si>
    <t>CUSTO DO TRANSPORTE RODOVIA PAVIMENTADA</t>
  </si>
  <si>
    <t>ICMS</t>
  </si>
  <si>
    <t>ATUALIZAÇÃO DO CUSTO DE TRANSPORTE</t>
  </si>
  <si>
    <t>CUSTO DO TRANSPORTE RODOVIA PAVIMENTADA COM IMPOSTOS E ATUALIZAÇÃO MONETÁRIA</t>
  </si>
  <si>
    <t xml:space="preserve">PEDÁGIO </t>
  </si>
  <si>
    <t>TOTAL TRANSPORTE</t>
  </si>
  <si>
    <t>TOTAL PRODUTO</t>
  </si>
  <si>
    <t>TOTAL GERAL</t>
  </si>
  <si>
    <t>EMPRESAS</t>
  </si>
  <si>
    <t>ENDEREÇO</t>
  </si>
  <si>
    <t>ORIGEM
DISTRIBUIDORAS</t>
  </si>
  <si>
    <t>DESTINO</t>
  </si>
  <si>
    <t>ESTADO</t>
  </si>
  <si>
    <t>REGIÃO</t>
  </si>
  <si>
    <t>R$/t</t>
  </si>
  <si>
    <t>CUSTO POR EIXO</t>
  </si>
  <si>
    <t>Refinaria Landulpho Alves (RLAM)</t>
  </si>
  <si>
    <t>Rodovia BA 523, KM 4 – Mataripe São Francisco do Conde - BA CEP:43900-000</t>
  </si>
  <si>
    <t>SÃO FRANCISCO DO CONDE - BA</t>
  </si>
  <si>
    <t>B.J. Lapa - BA</t>
  </si>
  <si>
    <t>RR-2C</t>
  </si>
  <si>
    <t>CAP 50/70</t>
  </si>
  <si>
    <t>AQUISIÇÃO E TRANSPORTE DE EMULSÃO ASFÁLTICA RR-2C</t>
  </si>
  <si>
    <t>AQUISIÇÃO E TRANSPORTE DO MATERIAL BATUMINOSO</t>
  </si>
  <si>
    <t>Quant. (t)</t>
  </si>
  <si>
    <t>Aquisição e transporte de emulsão asfáltica RR-2C</t>
  </si>
  <si>
    <t>Regularização de subleito</t>
  </si>
  <si>
    <t>Km =</t>
  </si>
  <si>
    <t>Rolo compactador - pé de carneiro autop. 10,8t</t>
  </si>
  <si>
    <t>Rolo de pneus autopropelido 27t</t>
  </si>
  <si>
    <t>Distribuidor de agregado</t>
  </si>
  <si>
    <t>Motoniveladora 125hp</t>
  </si>
  <si>
    <t>Carregadeira de pneus 213kw</t>
  </si>
  <si>
    <t>Trator agrícola 77 kw</t>
  </si>
  <si>
    <t>Trator de esteira 150 hp, 16,7 t</t>
  </si>
  <si>
    <t>Espessura Escavação (m)</t>
  </si>
  <si>
    <t>Concreto asfáltico - faixa C - areia e brita comerciais</t>
  </si>
  <si>
    <t>DMT PET&gt;</t>
  </si>
  <si>
    <t xml:space="preserve">Pintura de ligação </t>
  </si>
  <si>
    <t>Base ou sub-base de brita graduada com brita comercial</t>
  </si>
  <si>
    <t xml:space="preserve">Concreto asfáltico - faixa C - areia e brita comerciais </t>
  </si>
  <si>
    <t>Dens. (t/m³)</t>
  </si>
  <si>
    <t>RR-1C</t>
  </si>
  <si>
    <t>MEMÓRIA DE CÁLCULO - AQUISIÇÃO E TRANSPORTE DE MATERIAL ASFÁLTICO (RR-1C; RR-2C; CAP 50/70)</t>
  </si>
  <si>
    <t>Imprimação com emulsão asfáltica</t>
  </si>
  <si>
    <t>Aquisição e transporte de emulsão asfáltica RR-1C</t>
  </si>
  <si>
    <t xml:space="preserve">Faixa C </t>
  </si>
  <si>
    <t>Aquisição e transporte de CAP 50/70</t>
  </si>
  <si>
    <t>consumo (t/m²)</t>
  </si>
  <si>
    <t>consumo (t/m³)</t>
  </si>
  <si>
    <t>Peso (t)</t>
  </si>
  <si>
    <t xml:space="preserve">IMPRIMAÇÃO </t>
  </si>
  <si>
    <t xml:space="preserve">COMPOSIÇÃO </t>
  </si>
  <si>
    <t>EMULSÃO ASFÁLTICA RR-1C</t>
  </si>
  <si>
    <t>AQUISIÇÃO E TRASNPORTE DE EMULSÃO ASFÁLTICA RR-1C</t>
  </si>
  <si>
    <t>AQUISIÇÃO E TRASNPORTE DE CAP 50/70</t>
  </si>
  <si>
    <t>CPU-05</t>
  </si>
  <si>
    <t>Quantitativo</t>
  </si>
  <si>
    <t>Código SINAPI</t>
  </si>
  <si>
    <t>Topógrafo</t>
  </si>
  <si>
    <t>Auxiliar de topógrafo</t>
  </si>
  <si>
    <t xml:space="preserve">Estimativa % como referência de equipe técnica com encargos sociais </t>
  </si>
  <si>
    <t>C.2 - VEÍCULOS</t>
  </si>
  <si>
    <t>C.3 - COMBUSTÍVEL</t>
  </si>
  <si>
    <t>C.3 - EQUIPAMENTOS, INSTALAÇÕES E MOBILIÁRIO</t>
  </si>
  <si>
    <t>Composição Ensaios</t>
  </si>
  <si>
    <t>II - SOMA</t>
  </si>
  <si>
    <t>Estimativa % como referência soma II</t>
  </si>
  <si>
    <t>Ferreira Gomes</t>
  </si>
  <si>
    <t>Percentual VI</t>
  </si>
  <si>
    <t>A· EOUIPE TECNICA COM ENCARGOS SOCIAIS</t>
  </si>
  <si>
    <t>Engenheiro Pleno</t>
  </si>
  <si>
    <t>Cadista</t>
  </si>
  <si>
    <t>IX - CUSTOS ADMINISTIRATIVOS (23,09 %)</t>
  </si>
  <si>
    <t>AQUISIÇÃO E TRANSPORTE DE EMULSÃO ASFÁLTICA RR-1C</t>
  </si>
  <si>
    <t>MÉDIA PONDERADA</t>
  </si>
  <si>
    <t>CPU-16</t>
  </si>
  <si>
    <t>Rolo compactador liso vibratório 11 t</t>
  </si>
  <si>
    <t xml:space="preserve">Usina misturadora </t>
  </si>
  <si>
    <t xml:space="preserve">Viboracabadora de asfalto </t>
  </si>
  <si>
    <t>Tanque de estocagem 30.000 L</t>
  </si>
  <si>
    <t>1.1.2</t>
  </si>
  <si>
    <t>1.1.3</t>
  </si>
  <si>
    <t>sinapi 08/2021; sicro 04/2021; orse 08/2021</t>
  </si>
  <si>
    <t>VIGÊNCIA A PARTIR DE 10/2020</t>
  </si>
  <si>
    <t>EXECUÇÃO DE SERVIÇOS DE IMPLANTAÇÃO DE PAVIMENTAÇÃO COM APLICAÇÃO DE CONCRETO BETUMINOSO USINADO A QUENTE (CBUQ), EM VIAS URBANAS E RURAIS DE MUNICÍPIOS DIVERSOS NA ÁREA DE ATUAÇÃO DA 2ª SUPERINTENDÊNCIA REGIONAL DA CODEVASF, NO ESTADO DA BAHIA</t>
  </si>
  <si>
    <t>Peso espec. (t/m³)</t>
  </si>
  <si>
    <t>Mês de Referência: SINAPI - Agosto 2021 / SICRO - ABRIL 2021 / ORSE - Agosto 2021</t>
  </si>
  <si>
    <t>V - DESPESAS DIRETAS</t>
  </si>
  <si>
    <t xml:space="preserve">Taxas </t>
  </si>
  <si>
    <t xml:space="preserve">II - CUSTOS ADMINISTIRATIVOS </t>
  </si>
  <si>
    <t>Taxas XX % do item "A"</t>
  </si>
</sst>
</file>

<file path=xl/styles.xml><?xml version="1.0" encoding="utf-8"?>
<styleSheet xmlns="http://schemas.openxmlformats.org/spreadsheetml/2006/main">
  <numFmts count="23">
    <numFmt numFmtId="43" formatCode="_-* #,##0.00_-;\-* #,##0.00_-;_-* &quot;-&quot;??_-;_-@_-"/>
    <numFmt numFmtId="164" formatCode="&quot;R$&quot;\ #,##0.00;\-&quot;R$&quot;\ #,##0.00"/>
    <numFmt numFmtId="165" formatCode="_-&quot;R$&quot;\ * #,##0.00_-;\-&quot;R$&quot;\ * #,##0.00_-;_-&quot;R$&quot;\ * &quot;-&quot;??_-;_-@_-"/>
    <numFmt numFmtId="166" formatCode="0.000"/>
    <numFmt numFmtId="167" formatCode="&quot;R$&quot;\ #,##0.00"/>
    <numFmt numFmtId="168" formatCode="#,##0.000"/>
    <numFmt numFmtId="169" formatCode="#,##0.0000"/>
    <numFmt numFmtId="170" formatCode="_(&quot;R$ &quot;* #,##0.00_);_(&quot;R$ &quot;* \(#,##0.00\);_(&quot;R$ &quot;* &quot;-&quot;??_);_(@_)"/>
    <numFmt numFmtId="171" formatCode="#,"/>
    <numFmt numFmtId="172" formatCode="#,##0.00\ ;&quot; (&quot;#,##0.00\);&quot; -&quot;#\ ;@\ "/>
    <numFmt numFmtId="173" formatCode="_(* #,##0.00_);_(* \(#,##0.00\);_(* &quot;-&quot;??_);_(@_)"/>
    <numFmt numFmtId="174" formatCode="#,##0.0000000"/>
    <numFmt numFmtId="175" formatCode="0.0000000"/>
    <numFmt numFmtId="176" formatCode="0.0000"/>
    <numFmt numFmtId="177" formatCode="0.00000"/>
    <numFmt numFmtId="178" formatCode="&quot;R$&quot;#,##0.00"/>
    <numFmt numFmtId="179" formatCode="#,##0.00000"/>
    <numFmt numFmtId="180" formatCode="_(* #,##0.00_);_(* \(#,##0.00\);_(* \-??_);_(@_)"/>
    <numFmt numFmtId="181" formatCode="#,##0_ ;[Red]\-#,##0\ "/>
    <numFmt numFmtId="182" formatCode="#,##0.00_ ;[Red]\-#,##0.00\ "/>
    <numFmt numFmtId="183" formatCode="&quot;R$&quot;\ #,##0.0000"/>
    <numFmt numFmtId="184" formatCode="_-* #,##0.00_-;\-* #,##0.00_-;_-* \-??_-;_-@_-"/>
    <numFmt numFmtId="185" formatCode="#,##0.000000"/>
  </numFmts>
  <fonts count="1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FF0000"/>
      <name val="Arial"/>
      <family val="2"/>
    </font>
    <font>
      <sz val="10"/>
      <color rgb="FFFF0000"/>
      <name val="Calibri"/>
      <family val="1"/>
      <scheme val="minor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sz val="6"/>
      <name val="Calibri"/>
      <family val="3"/>
      <charset val="128"/>
      <scheme val="minor"/>
    </font>
    <font>
      <b/>
      <sz val="10"/>
      <color rgb="FFFF0000"/>
      <name val="Times New Roman"/>
      <family val="1"/>
    </font>
    <font>
      <sz val="8"/>
      <color rgb="FFFF0000"/>
      <name val="Arial"/>
      <family val="2"/>
    </font>
    <font>
      <b/>
      <sz val="16"/>
      <name val="Times New Roman"/>
      <family val="1"/>
    </font>
    <font>
      <b/>
      <sz val="14"/>
      <name val="Arial"/>
      <family val="1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FF0000"/>
      <name val="Arial"/>
      <family val="2"/>
    </font>
    <font>
      <b/>
      <sz val="10"/>
      <name val="Calibri"/>
      <family val="2"/>
      <scheme val="minor"/>
    </font>
    <font>
      <b/>
      <sz val="11"/>
      <color indexed="8"/>
      <name val="Arial Narrow"/>
      <family val="2"/>
    </font>
    <font>
      <b/>
      <sz val="11"/>
      <name val="Arial"/>
      <family val="2"/>
    </font>
    <font>
      <sz val="10"/>
      <name val="MonoMM1_ZeroNormal"/>
      <family val="3"/>
    </font>
    <font>
      <b/>
      <sz val="14"/>
      <color indexed="8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i/>
      <sz val="14"/>
      <color rgb="FF002060"/>
      <name val="Arial Black"/>
      <family val="2"/>
      <charset val="1"/>
    </font>
    <font>
      <b/>
      <sz val="14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i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MS Sans Serif"/>
      <family val="2"/>
    </font>
    <font>
      <sz val="14"/>
      <color theme="1"/>
      <name val="Arial"/>
      <family val="2"/>
    </font>
    <font>
      <b/>
      <sz val="22"/>
      <color theme="1"/>
      <name val="Arial"/>
      <family val="2"/>
    </font>
    <font>
      <sz val="14"/>
      <name val="Petrobras_sansxbold"/>
    </font>
    <font>
      <sz val="14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10"/>
      <color rgb="FFFF0000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E2F0D9"/>
        <bgColor rgb="FFDEEBF7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rgb="FFA6A6A6"/>
        <bgColor rgb="FFA5A5A5"/>
      </patternFill>
    </fill>
  </fills>
  <borders count="1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69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22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71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2" fontId="41" fillId="0" borderId="0" applyFill="0" applyBorder="0" applyAlignment="0" applyProtection="0"/>
    <xf numFmtId="43" fontId="22" fillId="0" borderId="0" applyFont="0" applyFill="0" applyBorder="0" applyAlignment="0" applyProtection="0"/>
    <xf numFmtId="172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0" fontId="22" fillId="0" borderId="0"/>
    <xf numFmtId="173" fontId="19" fillId="0" borderId="0" applyFont="0" applyFill="0" applyBorder="0" applyAlignment="0" applyProtection="0"/>
    <xf numFmtId="0" fontId="53" fillId="0" borderId="0"/>
    <xf numFmtId="9" fontId="1" fillId="0" borderId="0" applyFont="0" applyFill="0" applyBorder="0" applyAlignment="0" applyProtection="0"/>
    <xf numFmtId="0" fontId="19" fillId="0" borderId="0"/>
    <xf numFmtId="0" fontId="71" fillId="0" borderId="0"/>
    <xf numFmtId="43" fontId="1" fillId="0" borderId="0" applyFont="0" applyFill="0" applyBorder="0" applyAlignment="0" applyProtection="0"/>
    <xf numFmtId="0" fontId="72" fillId="0" borderId="0"/>
    <xf numFmtId="43" fontId="72" fillId="0" borderId="0" applyFont="0" applyFill="0" applyBorder="0" applyAlignment="0" applyProtection="0"/>
    <xf numFmtId="0" fontId="19" fillId="0" borderId="0"/>
    <xf numFmtId="0" fontId="19" fillId="0" borderId="0"/>
    <xf numFmtId="0" fontId="22" fillId="0" borderId="0"/>
    <xf numFmtId="180" fontId="19" fillId="0" borderId="0" applyFill="0" applyBorder="0" applyAlignment="0" applyProtection="0"/>
    <xf numFmtId="0" fontId="108" fillId="0" borderId="0"/>
    <xf numFmtId="165" fontId="1" fillId="0" borderId="0" applyFont="0" applyFill="0" applyBorder="0" applyAlignment="0" applyProtection="0"/>
    <xf numFmtId="180" fontId="53" fillId="0" borderId="0" applyBorder="0" applyProtection="0"/>
    <xf numFmtId="0" fontId="19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36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0" fontId="20" fillId="33" borderId="10" xfId="1" applyFont="1" applyFill="1" applyBorder="1" applyAlignment="1">
      <alignment horizontal="center" vertical="center" wrapText="1"/>
    </xf>
    <xf numFmtId="0" fontId="20" fillId="33" borderId="10" xfId="1" applyFont="1" applyFill="1" applyBorder="1" applyAlignment="1">
      <alignment horizontal="justify" vertical="center" wrapText="1"/>
    </xf>
    <xf numFmtId="0" fontId="44" fillId="33" borderId="10" xfId="1" applyFont="1" applyFill="1" applyBorder="1" applyAlignment="1">
      <alignment horizontal="left" vertical="center"/>
    </xf>
    <xf numFmtId="0" fontId="44" fillId="33" borderId="11" xfId="1" applyFont="1" applyFill="1" applyBorder="1" applyAlignment="1">
      <alignment horizontal="left" vertical="center"/>
    </xf>
    <xf numFmtId="0" fontId="44" fillId="33" borderId="11" xfId="1" applyFont="1" applyFill="1" applyBorder="1" applyAlignment="1">
      <alignment horizontal="justify" vertical="center"/>
    </xf>
    <xf numFmtId="167" fontId="18" fillId="33" borderId="11" xfId="1" applyNumberFormat="1" applyFont="1" applyFill="1" applyBorder="1" applyAlignment="1">
      <alignment horizontal="center" vertical="center"/>
    </xf>
    <xf numFmtId="0" fontId="45" fillId="57" borderId="33" xfId="1" applyFont="1" applyFill="1" applyBorder="1" applyAlignment="1">
      <alignment horizontal="center" vertical="center"/>
    </xf>
    <xf numFmtId="0" fontId="45" fillId="57" borderId="34" xfId="1" applyFont="1" applyFill="1" applyBorder="1" applyAlignment="1">
      <alignment horizontal="center" vertical="center"/>
    </xf>
    <xf numFmtId="0" fontId="45" fillId="57" borderId="34" xfId="1" applyFont="1" applyFill="1" applyBorder="1" applyAlignment="1">
      <alignment horizontal="justify" vertical="center" wrapText="1"/>
    </xf>
    <xf numFmtId="0" fontId="45" fillId="0" borderId="34" xfId="1" applyFont="1" applyFill="1" applyBorder="1" applyAlignment="1">
      <alignment horizontal="center" vertical="center"/>
    </xf>
    <xf numFmtId="173" fontId="45" fillId="57" borderId="34" xfId="147" applyFont="1" applyFill="1" applyBorder="1" applyAlignment="1">
      <alignment horizontal="center" vertical="center"/>
    </xf>
    <xf numFmtId="167" fontId="45" fillId="57" borderId="34" xfId="1" applyNumberFormat="1" applyFont="1" applyFill="1" applyBorder="1" applyAlignment="1">
      <alignment horizontal="center" vertical="center"/>
    </xf>
    <xf numFmtId="0" fontId="45" fillId="57" borderId="35" xfId="1" applyFont="1" applyFill="1" applyBorder="1" applyAlignment="1">
      <alignment horizontal="center" vertical="center"/>
    </xf>
    <xf numFmtId="0" fontId="45" fillId="57" borderId="35" xfId="1" applyFont="1" applyFill="1" applyBorder="1" applyAlignment="1">
      <alignment horizontal="justify" vertical="center" wrapText="1"/>
    </xf>
    <xf numFmtId="167" fontId="45" fillId="57" borderId="35" xfId="1" applyNumberFormat="1" applyFont="1" applyFill="1" applyBorder="1" applyAlignment="1">
      <alignment horizontal="center" vertical="center"/>
    </xf>
    <xf numFmtId="4" fontId="20" fillId="33" borderId="12" xfId="1" applyNumberFormat="1" applyFont="1" applyFill="1" applyBorder="1" applyAlignment="1">
      <alignment horizontal="right" vertical="center"/>
    </xf>
    <xf numFmtId="0" fontId="45" fillId="57" borderId="34" xfId="1" applyFont="1" applyFill="1" applyBorder="1" applyAlignment="1">
      <alignment horizontal="center" vertical="center" wrapText="1"/>
    </xf>
    <xf numFmtId="0" fontId="45" fillId="57" borderId="35" xfId="1" applyFont="1" applyFill="1" applyBorder="1" applyAlignment="1">
      <alignment horizontal="center" vertical="center" wrapText="1"/>
    </xf>
    <xf numFmtId="167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174" fontId="43" fillId="59" borderId="34" xfId="148" applyNumberFormat="1" applyFont="1" applyFill="1" applyBorder="1" applyAlignment="1">
      <alignment horizontal="center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174" fontId="43" fillId="59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174" fontId="43" fillId="59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7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7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8" fillId="58" borderId="11" xfId="148" applyFont="1" applyFill="1" applyBorder="1" applyAlignment="1">
      <alignment horizontal="center" vertical="center" wrapText="1"/>
    </xf>
    <xf numFmtId="167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9" fillId="0" borderId="0" xfId="75" applyFont="1" applyBorder="1"/>
    <xf numFmtId="0" fontId="49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173" fontId="45" fillId="0" borderId="35" xfId="147" applyFont="1" applyFill="1" applyBorder="1" applyAlignment="1">
      <alignment horizontal="center" vertical="center"/>
    </xf>
    <xf numFmtId="173" fontId="45" fillId="0" borderId="34" xfId="147" applyFont="1" applyFill="1" applyBorder="1" applyAlignment="1">
      <alignment horizontal="center" vertical="center"/>
    </xf>
    <xf numFmtId="0" fontId="45" fillId="0" borderId="33" xfId="1" applyFont="1" applyBorder="1" applyAlignment="1">
      <alignment horizontal="center" vertical="center"/>
    </xf>
    <xf numFmtId="167" fontId="45" fillId="0" borderId="34" xfId="1" applyNumberFormat="1" applyFont="1" applyBorder="1" applyAlignment="1">
      <alignment horizontal="right" vertical="center"/>
    </xf>
    <xf numFmtId="0" fontId="45" fillId="0" borderId="35" xfId="1" applyFont="1" applyBorder="1" applyAlignment="1">
      <alignment horizontal="center" vertical="center"/>
    </xf>
    <xf numFmtId="167" fontId="45" fillId="0" borderId="35" xfId="1" applyNumberFormat="1" applyFont="1" applyBorder="1" applyAlignment="1">
      <alignment horizontal="right" vertical="center"/>
    </xf>
    <xf numFmtId="0" fontId="45" fillId="0" borderId="34" xfId="1" applyFont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9" fillId="0" borderId="17" xfId="75" applyFont="1" applyBorder="1"/>
    <xf numFmtId="0" fontId="49" fillId="0" borderId="32" xfId="75" applyFont="1" applyBorder="1"/>
    <xf numFmtId="0" fontId="49" fillId="0" borderId="19" xfId="75" applyFont="1" applyBorder="1"/>
    <xf numFmtId="0" fontId="49" fillId="0" borderId="22" xfId="75" applyFont="1" applyBorder="1"/>
    <xf numFmtId="0" fontId="49" fillId="0" borderId="20" xfId="75" applyFont="1" applyBorder="1"/>
    <xf numFmtId="0" fontId="19" fillId="0" borderId="0" xfId="75" applyBorder="1"/>
    <xf numFmtId="0" fontId="52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43" fillId="59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7" fillId="59" borderId="0" xfId="148" applyFont="1" applyFill="1" applyBorder="1" applyAlignment="1">
      <alignment horizontal="justify" vertical="center" wrapText="1"/>
    </xf>
    <xf numFmtId="167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4" fillId="33" borderId="18" xfId="106" applyNumberFormat="1" applyFont="1" applyFill="1" applyBorder="1" applyAlignment="1">
      <alignment horizontal="center" vertical="center" wrapText="1"/>
    </xf>
    <xf numFmtId="4" fontId="54" fillId="33" borderId="18" xfId="0" applyNumberFormat="1" applyFont="1" applyFill="1" applyBorder="1" applyAlignment="1">
      <alignment horizontal="center" vertical="center" wrapText="1"/>
    </xf>
    <xf numFmtId="4" fontId="54" fillId="33" borderId="21" xfId="105" applyNumberFormat="1" applyFont="1" applyFill="1" applyBorder="1" applyAlignment="1">
      <alignment horizontal="center" vertical="center" wrapText="1"/>
    </xf>
    <xf numFmtId="0" fontId="54" fillId="33" borderId="13" xfId="1" applyFont="1" applyFill="1" applyBorder="1" applyAlignment="1">
      <alignment horizontal="center" vertical="center" wrapText="1"/>
    </xf>
    <xf numFmtId="166" fontId="54" fillId="33" borderId="13" xfId="1" applyNumberFormat="1" applyFont="1" applyFill="1" applyBorder="1" applyAlignment="1">
      <alignment horizontal="center" vertical="center" wrapText="1"/>
    </xf>
    <xf numFmtId="167" fontId="54" fillId="33" borderId="13" xfId="1" applyNumberFormat="1" applyFont="1" applyFill="1" applyBorder="1" applyAlignment="1">
      <alignment horizontal="center" vertical="center" wrapText="1"/>
    </xf>
    <xf numFmtId="4" fontId="54" fillId="33" borderId="13" xfId="1" applyNumberFormat="1" applyFont="1" applyFill="1" applyBorder="1" applyAlignment="1">
      <alignment horizontal="center" vertical="center" wrapText="1"/>
    </xf>
    <xf numFmtId="0" fontId="55" fillId="34" borderId="13" xfId="0" quotePrefix="1" applyFont="1" applyFill="1" applyBorder="1" applyAlignment="1">
      <alignment horizontal="center" vertical="center" wrapText="1"/>
    </xf>
    <xf numFmtId="4" fontId="55" fillId="34" borderId="13" xfId="0" quotePrefix="1" applyNumberFormat="1" applyFont="1" applyFill="1" applyBorder="1" applyAlignment="1">
      <alignment horizontal="center" vertical="center" wrapText="1"/>
    </xf>
    <xf numFmtId="168" fontId="55" fillId="34" borderId="13" xfId="0" quotePrefix="1" applyNumberFormat="1" applyFont="1" applyFill="1" applyBorder="1" applyAlignment="1">
      <alignment horizontal="center" vertical="center" wrapText="1"/>
    </xf>
    <xf numFmtId="4" fontId="54" fillId="34" borderId="13" xfId="0" quotePrefix="1" applyNumberFormat="1" applyFont="1" applyFill="1" applyBorder="1" applyAlignment="1">
      <alignment horizontal="center" vertical="center" wrapText="1"/>
    </xf>
    <xf numFmtId="0" fontId="55" fillId="0" borderId="13" xfId="0" quotePrefix="1" applyFont="1" applyBorder="1" applyAlignment="1">
      <alignment horizontal="center" vertical="center" wrapText="1"/>
    </xf>
    <xf numFmtId="4" fontId="55" fillId="0" borderId="13" xfId="0" quotePrefix="1" applyNumberFormat="1" applyFont="1" applyBorder="1" applyAlignment="1">
      <alignment horizontal="center" vertical="center" wrapText="1"/>
    </xf>
    <xf numFmtId="169" fontId="55" fillId="34" borderId="13" xfId="0" quotePrefix="1" applyNumberFormat="1" applyFont="1" applyFill="1" applyBorder="1" applyAlignment="1">
      <alignment horizontal="center" vertical="center" wrapText="1"/>
    </xf>
    <xf numFmtId="0" fontId="55" fillId="0" borderId="13" xfId="0" quotePrefix="1" applyFont="1" applyFill="1" applyBorder="1" applyAlignment="1">
      <alignment horizontal="center" vertical="center" wrapText="1"/>
    </xf>
    <xf numFmtId="4" fontId="55" fillId="0" borderId="13" xfId="0" quotePrefix="1" applyNumberFormat="1" applyFont="1" applyFill="1" applyBorder="1" applyAlignment="1">
      <alignment horizontal="center" vertical="center" wrapText="1"/>
    </xf>
    <xf numFmtId="0" fontId="55" fillId="0" borderId="13" xfId="2" quotePrefix="1" applyFont="1" applyFill="1" applyBorder="1" applyAlignment="1">
      <alignment horizontal="center" vertical="center" wrapText="1"/>
    </xf>
    <xf numFmtId="4" fontId="55" fillId="0" borderId="13" xfId="2" quotePrefix="1" applyNumberFormat="1" applyFont="1" applyFill="1" applyBorder="1" applyAlignment="1">
      <alignment horizontal="center" vertical="center" wrapText="1"/>
    </xf>
    <xf numFmtId="0" fontId="55" fillId="34" borderId="10" xfId="2" quotePrefix="1" applyFont="1" applyFill="1" applyBorder="1" applyAlignment="1">
      <alignment horizontal="center" vertical="center" wrapText="1"/>
    </xf>
    <xf numFmtId="0" fontId="55" fillId="34" borderId="11" xfId="2" quotePrefix="1" applyFont="1" applyFill="1" applyBorder="1" applyAlignment="1">
      <alignment horizontal="left" vertical="center"/>
    </xf>
    <xf numFmtId="4" fontId="55" fillId="34" borderId="12" xfId="2" quotePrefix="1" applyNumberFormat="1" applyFont="1" applyFill="1" applyBorder="1" applyAlignment="1">
      <alignment horizontal="center" vertical="center" wrapText="1"/>
    </xf>
    <xf numFmtId="0" fontId="56" fillId="34" borderId="0" xfId="0" applyFont="1" applyFill="1"/>
    <xf numFmtId="0" fontId="55" fillId="34" borderId="10" xfId="0" quotePrefix="1" applyFont="1" applyFill="1" applyBorder="1" applyAlignment="1">
      <alignment horizontal="center" vertical="center" wrapText="1"/>
    </xf>
    <xf numFmtId="0" fontId="55" fillId="34" borderId="11" xfId="0" quotePrefix="1" applyFont="1" applyFill="1" applyBorder="1" applyAlignment="1">
      <alignment horizontal="left" vertical="center"/>
    </xf>
    <xf numFmtId="0" fontId="55" fillId="34" borderId="11" xfId="0" quotePrefix="1" applyFont="1" applyFill="1" applyBorder="1" applyAlignment="1">
      <alignment horizontal="left" vertical="center" wrapText="1"/>
    </xf>
    <xf numFmtId="4" fontId="55" fillId="34" borderId="12" xfId="0" quotePrefix="1" applyNumberFormat="1" applyFont="1" applyFill="1" applyBorder="1" applyAlignment="1">
      <alignment horizontal="center" vertical="center" wrapText="1"/>
    </xf>
    <xf numFmtId="0" fontId="56" fillId="34" borderId="11" xfId="0" applyFont="1" applyFill="1" applyBorder="1"/>
    <xf numFmtId="0" fontId="56" fillId="34" borderId="12" xfId="0" applyFont="1" applyFill="1" applyBorder="1"/>
    <xf numFmtId="4" fontId="54" fillId="33" borderId="20" xfId="0" applyNumberFormat="1" applyFont="1" applyFill="1" applyBorder="1" applyAlignment="1">
      <alignment horizontal="center" vertical="center"/>
    </xf>
    <xf numFmtId="0" fontId="57" fillId="0" borderId="32" xfId="75" applyFont="1" applyBorder="1"/>
    <xf numFmtId="0" fontId="57" fillId="0" borderId="0" xfId="75" applyFont="1"/>
    <xf numFmtId="0" fontId="58" fillId="0" borderId="11" xfId="76" applyFont="1" applyBorder="1" applyAlignment="1">
      <alignment horizontal="center" vertical="center"/>
    </xf>
    <xf numFmtId="0" fontId="57" fillId="0" borderId="34" xfId="76" applyFont="1" applyBorder="1" applyAlignment="1">
      <alignment horizontal="center"/>
    </xf>
    <xf numFmtId="0" fontId="57" fillId="0" borderId="34" xfId="76" applyFont="1" applyBorder="1"/>
    <xf numFmtId="172" fontId="57" fillId="61" borderId="34" xfId="76" applyNumberFormat="1" applyFont="1" applyFill="1" applyBorder="1" applyAlignment="1">
      <alignment horizontal="center" vertical="center"/>
    </xf>
    <xf numFmtId="0" fontId="57" fillId="0" borderId="35" xfId="76" applyFont="1" applyBorder="1" applyAlignment="1">
      <alignment horizontal="center"/>
    </xf>
    <xf numFmtId="0" fontId="57" fillId="0" borderId="35" xfId="76" applyFont="1" applyBorder="1"/>
    <xf numFmtId="172" fontId="57" fillId="61" borderId="35" xfId="76" applyNumberFormat="1" applyFont="1" applyFill="1" applyBorder="1" applyAlignment="1">
      <alignment horizontal="center" vertical="center"/>
    </xf>
    <xf numFmtId="0" fontId="57" fillId="0" borderId="36" xfId="76" applyFont="1" applyBorder="1" applyAlignment="1">
      <alignment horizontal="center"/>
    </xf>
    <xf numFmtId="0" fontId="57" fillId="0" borderId="36" xfId="76" applyFont="1" applyBorder="1"/>
    <xf numFmtId="172" fontId="57" fillId="61" borderId="36" xfId="76" applyNumberFormat="1" applyFont="1" applyFill="1" applyBorder="1" applyAlignment="1">
      <alignment horizontal="center" vertical="center"/>
    </xf>
    <xf numFmtId="0" fontId="58" fillId="0" borderId="13" xfId="76" applyFont="1" applyBorder="1" applyAlignment="1">
      <alignment horizontal="center" vertical="center"/>
    </xf>
    <xf numFmtId="0" fontId="58" fillId="0" borderId="13" xfId="76" applyFont="1" applyBorder="1" applyAlignment="1">
      <alignment vertical="center"/>
    </xf>
    <xf numFmtId="172" fontId="58" fillId="62" borderId="13" xfId="76" applyNumberFormat="1" applyFont="1" applyFill="1" applyBorder="1" applyAlignment="1">
      <alignment horizontal="center" vertical="center"/>
    </xf>
    <xf numFmtId="0" fontId="57" fillId="0" borderId="35" xfId="76" applyFont="1" applyFill="1" applyBorder="1"/>
    <xf numFmtId="0" fontId="57" fillId="0" borderId="36" xfId="76" applyFont="1" applyFill="1" applyBorder="1"/>
    <xf numFmtId="0" fontId="57" fillId="0" borderId="36" xfId="76" applyFont="1" applyBorder="1" applyAlignment="1">
      <alignment horizontal="center" vertical="center"/>
    </xf>
    <xf numFmtId="0" fontId="57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60" fillId="0" borderId="32" xfId="75" applyFont="1" applyBorder="1" applyAlignment="1">
      <alignment horizontal="center"/>
    </xf>
    <xf numFmtId="0" fontId="60" fillId="0" borderId="0" xfId="75" applyFont="1" applyBorder="1" applyAlignment="1">
      <alignment horizontal="center"/>
    </xf>
    <xf numFmtId="0" fontId="60" fillId="0" borderId="16" xfId="75" applyFont="1" applyBorder="1" applyAlignment="1">
      <alignment horizontal="center"/>
    </xf>
    <xf numFmtId="0" fontId="58" fillId="0" borderId="32" xfId="75" applyFont="1" applyBorder="1" applyAlignment="1">
      <alignment horizontal="left" vertical="top"/>
    </xf>
    <xf numFmtId="0" fontId="58" fillId="0" borderId="0" xfId="75" applyFont="1" applyBorder="1" applyAlignment="1">
      <alignment vertical="top" wrapText="1"/>
    </xf>
    <xf numFmtId="0" fontId="58" fillId="0" borderId="0" xfId="75" applyFont="1" applyBorder="1"/>
    <xf numFmtId="0" fontId="58" fillId="0" borderId="0" xfId="75" applyFont="1" applyBorder="1" applyAlignment="1">
      <alignment vertical="center"/>
    </xf>
    <xf numFmtId="0" fontId="57" fillId="0" borderId="0" xfId="75" applyFont="1" applyBorder="1" applyAlignment="1">
      <alignment vertical="center"/>
    </xf>
    <xf numFmtId="0" fontId="57" fillId="0" borderId="0" xfId="1" applyFont="1" applyBorder="1"/>
    <xf numFmtId="0" fontId="57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61" fillId="0" borderId="49" xfId="1" applyFont="1" applyBorder="1"/>
    <xf numFmtId="2" fontId="62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2" fillId="0" borderId="0" xfId="1" applyFont="1" applyFill="1" applyBorder="1" applyAlignment="1">
      <alignment horizontal="center" vertical="center"/>
    </xf>
    <xf numFmtId="0" fontId="62" fillId="0" borderId="0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2" fontId="51" fillId="0" borderId="0" xfId="1" applyNumberFormat="1" applyFont="1" applyBorder="1" applyAlignment="1">
      <alignment horizontal="center" vertical="center"/>
    </xf>
    <xf numFmtId="4" fontId="59" fillId="0" borderId="0" xfId="75" applyNumberFormat="1" applyFont="1" applyBorder="1" applyAlignment="1">
      <alignment horizontal="center"/>
    </xf>
    <xf numFmtId="0" fontId="63" fillId="0" borderId="32" xfId="1" applyFont="1" applyBorder="1" applyAlignment="1">
      <alignment horizontal="center" vertical="center"/>
    </xf>
    <xf numFmtId="0" fontId="63" fillId="0" borderId="0" xfId="1" applyFont="1" applyBorder="1" applyAlignment="1">
      <alignment horizontal="center" vertical="center"/>
    </xf>
    <xf numFmtId="0" fontId="61" fillId="0" borderId="32" xfId="1" applyFont="1" applyBorder="1"/>
    <xf numFmtId="0" fontId="61" fillId="0" borderId="0" xfId="1" applyFont="1" applyBorder="1"/>
    <xf numFmtId="0" fontId="19" fillId="0" borderId="32" xfId="1" applyFont="1" applyBorder="1"/>
    <xf numFmtId="2" fontId="61" fillId="0" borderId="0" xfId="1" applyNumberFormat="1" applyFont="1" applyBorder="1"/>
    <xf numFmtId="4" fontId="19" fillId="0" borderId="0" xfId="1" applyNumberFormat="1" applyFont="1" applyBorder="1"/>
    <xf numFmtId="0" fontId="62" fillId="0" borderId="0" xfId="1" applyFont="1" applyBorder="1"/>
    <xf numFmtId="2" fontId="62" fillId="0" borderId="0" xfId="1" applyNumberFormat="1" applyFont="1" applyBorder="1" applyAlignment="1">
      <alignment horizontal="center" vertical="center"/>
    </xf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9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18" fillId="33" borderId="11" xfId="1" applyFont="1" applyFill="1" applyBorder="1" applyAlignment="1">
      <alignment horizontal="center" vertical="center"/>
    </xf>
    <xf numFmtId="0" fontId="18" fillId="33" borderId="12" xfId="1" applyFont="1" applyFill="1" applyBorder="1" applyAlignment="1">
      <alignment horizontal="center" vertical="center"/>
    </xf>
    <xf numFmtId="0" fontId="0" fillId="0" borderId="0" xfId="0"/>
    <xf numFmtId="178" fontId="19" fillId="0" borderId="0" xfId="75" applyNumberFormat="1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10" fontId="18" fillId="0" borderId="54" xfId="106" applyNumberFormat="1" applyFont="1" applyBorder="1" applyAlignment="1">
      <alignment horizontal="center" vertical="center" wrapText="1"/>
    </xf>
    <xf numFmtId="167" fontId="18" fillId="0" borderId="54" xfId="75" applyNumberFormat="1" applyFont="1" applyBorder="1" applyAlignment="1">
      <alignment horizontal="center" vertical="center" wrapText="1"/>
    </xf>
    <xf numFmtId="0" fontId="20" fillId="33" borderId="55" xfId="1" applyFont="1" applyFill="1" applyBorder="1" applyAlignment="1">
      <alignment horizontal="center" vertical="center" wrapText="1"/>
    </xf>
    <xf numFmtId="4" fontId="20" fillId="33" borderId="55" xfId="1" applyNumberFormat="1" applyFont="1" applyFill="1" applyBorder="1" applyAlignment="1">
      <alignment horizontal="center" vertical="center" wrapText="1"/>
    </xf>
    <xf numFmtId="167" fontId="20" fillId="33" borderId="55" xfId="1" applyNumberFormat="1" applyFont="1" applyFill="1" applyBorder="1" applyAlignment="1">
      <alignment horizontal="center" vertical="center" wrapText="1"/>
    </xf>
    <xf numFmtId="0" fontId="20" fillId="33" borderId="55" xfId="1" applyFont="1" applyFill="1" applyBorder="1" applyAlignment="1">
      <alignment horizontal="center" vertical="center"/>
    </xf>
    <xf numFmtId="0" fontId="44" fillId="33" borderId="55" xfId="1" applyFont="1" applyFill="1" applyBorder="1" applyAlignment="1">
      <alignment horizontal="center" vertical="center"/>
    </xf>
    <xf numFmtId="167" fontId="20" fillId="33" borderId="55" xfId="1" applyNumberFormat="1" applyFont="1" applyFill="1" applyBorder="1" applyAlignment="1">
      <alignment horizontal="right" vertical="center"/>
    </xf>
    <xf numFmtId="4" fontId="56" fillId="34" borderId="0" xfId="0" applyNumberFormat="1" applyFont="1" applyFill="1"/>
    <xf numFmtId="4" fontId="56" fillId="34" borderId="11" xfId="0" applyNumberFormat="1" applyFont="1" applyFill="1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2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4" fillId="0" borderId="0" xfId="75" applyFont="1" applyAlignment="1">
      <alignment horizontal="center"/>
    </xf>
    <xf numFmtId="49" fontId="62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59" fillId="63" borderId="32" xfId="0" applyFont="1" applyFill="1" applyBorder="1" applyAlignment="1">
      <alignment horizontal="center" vertical="center"/>
    </xf>
    <xf numFmtId="0" fontId="59" fillId="63" borderId="0" xfId="0" applyFont="1" applyFill="1" applyAlignment="1">
      <alignment horizontal="center" vertical="center"/>
    </xf>
    <xf numFmtId="0" fontId="59" fillId="63" borderId="0" xfId="0" applyFont="1" applyFill="1" applyAlignment="1">
      <alignment horizontal="center" vertical="center" wrapText="1"/>
    </xf>
    <xf numFmtId="0" fontId="59" fillId="63" borderId="16" xfId="0" applyFont="1" applyFill="1" applyBorder="1" applyAlignment="1">
      <alignment horizontal="center" vertical="center" wrapText="1"/>
    </xf>
    <xf numFmtId="0" fontId="59" fillId="0" borderId="32" xfId="0" applyFont="1" applyBorder="1" applyAlignment="1">
      <alignment horizontal="left"/>
    </xf>
    <xf numFmtId="0" fontId="59" fillId="0" borderId="0" xfId="0" applyFont="1"/>
    <xf numFmtId="10" fontId="59" fillId="0" borderId="0" xfId="0" applyNumberFormat="1" applyFont="1"/>
    <xf numFmtId="10" fontId="59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9" fontId="59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3" borderId="32" xfId="0" applyFont="1" applyFill="1" applyBorder="1" applyAlignment="1">
      <alignment horizontal="center"/>
    </xf>
    <xf numFmtId="0" fontId="59" fillId="63" borderId="0" xfId="0" applyFont="1" applyFill="1" applyAlignment="1">
      <alignment horizontal="center"/>
    </xf>
    <xf numFmtId="4" fontId="19" fillId="63" borderId="0" xfId="0" applyNumberFormat="1" applyFont="1" applyFill="1"/>
    <xf numFmtId="10" fontId="59" fillId="63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5" fillId="64" borderId="59" xfId="0" applyFont="1" applyFill="1" applyBorder="1" applyAlignment="1">
      <alignment horizontal="left"/>
    </xf>
    <xf numFmtId="0" fontId="65" fillId="64" borderId="59" xfId="0" applyFont="1" applyFill="1" applyBorder="1"/>
    <xf numFmtId="0" fontId="65" fillId="64" borderId="59" xfId="0" applyFont="1" applyFill="1" applyBorder="1" applyAlignment="1">
      <alignment horizontal="right"/>
    </xf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7" fillId="64" borderId="0" xfId="0" applyFont="1" applyFill="1"/>
    <xf numFmtId="0" fontId="67" fillId="64" borderId="0" xfId="0" applyFont="1" applyFill="1" applyAlignment="1">
      <alignment horizontal="right"/>
    </xf>
    <xf numFmtId="4" fontId="67" fillId="64" borderId="0" xfId="0" applyNumberFormat="1" applyFont="1" applyFill="1" applyAlignment="1">
      <alignment horizontal="right"/>
    </xf>
    <xf numFmtId="0" fontId="67" fillId="64" borderId="0" xfId="0" applyFont="1" applyFill="1" applyAlignment="1">
      <alignment horizontal="left"/>
    </xf>
    <xf numFmtId="0" fontId="67" fillId="64" borderId="60" xfId="0" applyFont="1" applyFill="1" applyBorder="1" applyAlignment="1">
      <alignment vertical="center"/>
    </xf>
    <xf numFmtId="0" fontId="69" fillId="64" borderId="0" xfId="0" applyFont="1" applyFill="1" applyAlignment="1">
      <alignment horizontal="center"/>
    </xf>
    <xf numFmtId="0" fontId="69" fillId="64" borderId="60" xfId="0" applyFont="1" applyFill="1" applyBorder="1" applyAlignment="1">
      <alignment horizontal="center"/>
    </xf>
    <xf numFmtId="0" fontId="70" fillId="64" borderId="0" xfId="0" applyFont="1" applyFill="1" applyAlignment="1">
      <alignment horizontal="center"/>
    </xf>
    <xf numFmtId="0" fontId="70" fillId="64" borderId="0" xfId="0" applyFont="1" applyFill="1" applyAlignment="1">
      <alignment wrapText="1"/>
    </xf>
    <xf numFmtId="177" fontId="70" fillId="64" borderId="0" xfId="0" applyNumberFormat="1" applyFont="1" applyFill="1" applyAlignment="1">
      <alignment horizontal="center"/>
    </xf>
    <xf numFmtId="4" fontId="70" fillId="64" borderId="0" xfId="0" applyNumberFormat="1" applyFont="1" applyFill="1" applyAlignment="1">
      <alignment horizontal="center"/>
    </xf>
    <xf numFmtId="169" fontId="70" fillId="64" borderId="0" xfId="0" applyNumberFormat="1" applyFont="1" applyFill="1" applyAlignment="1">
      <alignment horizontal="right"/>
    </xf>
    <xf numFmtId="0" fontId="70" fillId="64" borderId="0" xfId="0" applyFont="1" applyFill="1"/>
    <xf numFmtId="0" fontId="70" fillId="64" borderId="60" xfId="0" applyFont="1" applyFill="1" applyBorder="1"/>
    <xf numFmtId="0" fontId="69" fillId="64" borderId="60" xfId="0" applyFont="1" applyFill="1" applyBorder="1" applyAlignment="1">
      <alignment horizontal="right"/>
    </xf>
    <xf numFmtId="0" fontId="70" fillId="64" borderId="60" xfId="0" applyFont="1" applyFill="1" applyBorder="1" applyAlignment="1">
      <alignment horizontal="right"/>
    </xf>
    <xf numFmtId="0" fontId="69" fillId="64" borderId="62" xfId="0" applyFont="1" applyFill="1" applyBorder="1"/>
    <xf numFmtId="0" fontId="69" fillId="64" borderId="62" xfId="0" applyFont="1" applyFill="1" applyBorder="1" applyAlignment="1">
      <alignment horizontal="center"/>
    </xf>
    <xf numFmtId="169" fontId="69" fillId="64" borderId="60" xfId="0" applyNumberFormat="1" applyFont="1" applyFill="1" applyBorder="1" applyAlignment="1">
      <alignment horizontal="right"/>
    </xf>
    <xf numFmtId="0" fontId="70" fillId="64" borderId="0" xfId="0" applyFont="1" applyFill="1" applyAlignment="1">
      <alignment horizontal="right"/>
    </xf>
    <xf numFmtId="169" fontId="69" fillId="64" borderId="0" xfId="0" applyNumberFormat="1" applyFont="1" applyFill="1" applyAlignment="1">
      <alignment horizontal="right"/>
    </xf>
    <xf numFmtId="0" fontId="69" fillId="64" borderId="0" xfId="0" applyFont="1" applyFill="1" applyAlignment="1">
      <alignment horizontal="right"/>
    </xf>
    <xf numFmtId="0" fontId="70" fillId="64" borderId="62" xfId="0" applyFont="1" applyFill="1" applyBorder="1"/>
    <xf numFmtId="179" fontId="70" fillId="64" borderId="0" xfId="0" applyNumberFormat="1" applyFont="1" applyFill="1" applyAlignment="1">
      <alignment horizontal="center"/>
    </xf>
    <xf numFmtId="169" fontId="70" fillId="64" borderId="0" xfId="0" applyNumberFormat="1" applyFont="1" applyFill="1"/>
    <xf numFmtId="0" fontId="69" fillId="64" borderId="62" xfId="0" applyFont="1" applyFill="1" applyBorder="1" applyAlignment="1">
      <alignment horizontal="right"/>
    </xf>
    <xf numFmtId="169" fontId="69" fillId="64" borderId="62" xfId="0" applyNumberFormat="1" applyFont="1" applyFill="1" applyBorder="1" applyAlignment="1">
      <alignment horizontal="right"/>
    </xf>
    <xf numFmtId="0" fontId="69" fillId="64" borderId="60" xfId="0" applyFont="1" applyFill="1" applyBorder="1"/>
    <xf numFmtId="0" fontId="69" fillId="64" borderId="0" xfId="0" applyFont="1" applyFill="1" applyAlignment="1">
      <alignment horizontal="center" vertical="center"/>
    </xf>
    <xf numFmtId="0" fontId="69" fillId="64" borderId="60" xfId="0" applyFont="1" applyFill="1" applyBorder="1" applyAlignment="1">
      <alignment horizontal="center" vertical="center"/>
    </xf>
    <xf numFmtId="0" fontId="69" fillId="64" borderId="0" xfId="0" applyFont="1" applyFill="1"/>
    <xf numFmtId="0" fontId="69" fillId="64" borderId="59" xfId="0" applyFont="1" applyFill="1" applyBorder="1"/>
    <xf numFmtId="0" fontId="69" fillId="64" borderId="59" xfId="0" applyFont="1" applyFill="1" applyBorder="1" applyAlignment="1">
      <alignment horizontal="right"/>
    </xf>
    <xf numFmtId="4" fontId="69" fillId="64" borderId="59" xfId="0" applyNumberFormat="1" applyFont="1" applyFill="1" applyBorder="1" applyAlignment="1">
      <alignment horizontal="right"/>
    </xf>
    <xf numFmtId="10" fontId="69" fillId="64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5" fillId="65" borderId="59" xfId="0" applyFont="1" applyFill="1" applyBorder="1" applyAlignment="1">
      <alignment horizontal="left"/>
    </xf>
    <xf numFmtId="0" fontId="65" fillId="65" borderId="59" xfId="0" applyFont="1" applyFill="1" applyBorder="1"/>
    <xf numFmtId="0" fontId="65" fillId="65" borderId="59" xfId="0" applyFont="1" applyFill="1" applyBorder="1" applyAlignment="1">
      <alignment horizontal="right"/>
    </xf>
    <xf numFmtId="0" fontId="66" fillId="65" borderId="0" xfId="0" applyFont="1" applyFill="1"/>
    <xf numFmtId="0" fontId="67" fillId="65" borderId="0" xfId="0" applyFont="1" applyFill="1"/>
    <xf numFmtId="0" fontId="67" fillId="65" borderId="0" xfId="0" applyFont="1" applyFill="1" applyAlignment="1">
      <alignment horizontal="right"/>
    </xf>
    <xf numFmtId="4" fontId="67" fillId="65" borderId="0" xfId="0" applyNumberFormat="1" applyFont="1" applyFill="1" applyAlignment="1">
      <alignment horizontal="right"/>
    </xf>
    <xf numFmtId="0" fontId="67" fillId="65" borderId="0" xfId="0" applyFont="1" applyFill="1" applyAlignment="1">
      <alignment horizontal="left"/>
    </xf>
    <xf numFmtId="0" fontId="67" fillId="65" borderId="60" xfId="0" applyFont="1" applyFill="1" applyBorder="1" applyAlignment="1">
      <alignment vertical="center"/>
    </xf>
    <xf numFmtId="0" fontId="69" fillId="65" borderId="0" xfId="0" applyFont="1" applyFill="1" applyAlignment="1">
      <alignment horizontal="center"/>
    </xf>
    <xf numFmtId="0" fontId="69" fillId="65" borderId="60" xfId="0" applyFont="1" applyFill="1" applyBorder="1" applyAlignment="1">
      <alignment horizontal="center"/>
    </xf>
    <xf numFmtId="0" fontId="70" fillId="65" borderId="0" xfId="0" applyFont="1" applyFill="1" applyAlignment="1">
      <alignment horizontal="center" vertical="top"/>
    </xf>
    <xf numFmtId="0" fontId="70" fillId="65" borderId="0" xfId="0" applyFont="1" applyFill="1" applyAlignment="1">
      <alignment vertical="top" wrapText="1"/>
    </xf>
    <xf numFmtId="177" fontId="70" fillId="65" borderId="0" xfId="0" applyNumberFormat="1" applyFont="1" applyFill="1" applyAlignment="1">
      <alignment horizontal="center" vertical="top"/>
    </xf>
    <xf numFmtId="4" fontId="70" fillId="65" borderId="0" xfId="0" applyNumberFormat="1" applyFont="1" applyFill="1" applyAlignment="1">
      <alignment horizontal="center" vertical="top"/>
    </xf>
    <xf numFmtId="169" fontId="70" fillId="65" borderId="0" xfId="0" applyNumberFormat="1" applyFont="1" applyFill="1" applyAlignment="1">
      <alignment horizontal="right"/>
    </xf>
    <xf numFmtId="0" fontId="70" fillId="65" borderId="0" xfId="0" applyFont="1" applyFill="1" applyAlignment="1">
      <alignment vertical="top"/>
    </xf>
    <xf numFmtId="0" fontId="70" fillId="65" borderId="60" xfId="0" applyFont="1" applyFill="1" applyBorder="1"/>
    <xf numFmtId="0" fontId="69" fillId="65" borderId="60" xfId="0" applyFont="1" applyFill="1" applyBorder="1" applyAlignment="1">
      <alignment horizontal="right"/>
    </xf>
    <xf numFmtId="0" fontId="70" fillId="65" borderId="60" xfId="0" applyFont="1" applyFill="1" applyBorder="1" applyAlignment="1">
      <alignment horizontal="right"/>
    </xf>
    <xf numFmtId="169" fontId="69" fillId="65" borderId="60" xfId="0" applyNumberFormat="1" applyFont="1" applyFill="1" applyBorder="1" applyAlignment="1">
      <alignment horizontal="right"/>
    </xf>
    <xf numFmtId="0" fontId="69" fillId="65" borderId="62" xfId="0" applyFont="1" applyFill="1" applyBorder="1"/>
    <xf numFmtId="0" fontId="69" fillId="65" borderId="62" xfId="0" applyFont="1" applyFill="1" applyBorder="1" applyAlignment="1">
      <alignment horizontal="center"/>
    </xf>
    <xf numFmtId="0" fontId="70" fillId="65" borderId="0" xfId="0" applyFont="1" applyFill="1" applyAlignment="1">
      <alignment horizontal="center"/>
    </xf>
    <xf numFmtId="0" fontId="70" fillId="65" borderId="0" xfId="0" applyFont="1" applyFill="1"/>
    <xf numFmtId="0" fontId="70" fillId="65" borderId="0" xfId="0" applyFont="1" applyFill="1" applyAlignment="1">
      <alignment horizontal="right"/>
    </xf>
    <xf numFmtId="169" fontId="69" fillId="65" borderId="0" xfId="0" applyNumberFormat="1" applyFont="1" applyFill="1" applyAlignment="1">
      <alignment horizontal="right"/>
    </xf>
    <xf numFmtId="0" fontId="69" fillId="65" borderId="0" xfId="0" applyFont="1" applyFill="1" applyAlignment="1">
      <alignment horizontal="right"/>
    </xf>
    <xf numFmtId="0" fontId="70" fillId="65" borderId="62" xfId="0" applyFont="1" applyFill="1" applyBorder="1"/>
    <xf numFmtId="0" fontId="70" fillId="65" borderId="62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right"/>
    </xf>
    <xf numFmtId="169" fontId="69" fillId="65" borderId="62" xfId="0" applyNumberFormat="1" applyFont="1" applyFill="1" applyBorder="1" applyAlignment="1">
      <alignment horizontal="right"/>
    </xf>
    <xf numFmtId="0" fontId="69" fillId="65" borderId="0" xfId="0" applyFont="1" applyFill="1" applyAlignment="1">
      <alignment horizontal="center" vertical="center"/>
    </xf>
    <xf numFmtId="0" fontId="69" fillId="65" borderId="60" xfId="0" applyFont="1" applyFill="1" applyBorder="1" applyAlignment="1">
      <alignment horizontal="center" vertical="center"/>
    </xf>
    <xf numFmtId="0" fontId="69" fillId="65" borderId="59" xfId="0" applyFont="1" applyFill="1" applyBorder="1"/>
    <xf numFmtId="0" fontId="69" fillId="65" borderId="59" xfId="0" applyFont="1" applyFill="1" applyBorder="1" applyAlignment="1">
      <alignment horizontal="right"/>
    </xf>
    <xf numFmtId="169" fontId="69" fillId="65" borderId="59" xfId="0" applyNumberFormat="1" applyFont="1" applyFill="1" applyBorder="1" applyAlignment="1">
      <alignment horizontal="right"/>
    </xf>
    <xf numFmtId="0" fontId="69" fillId="65" borderId="0" xfId="0" applyFont="1" applyFill="1" applyAlignment="1">
      <alignment vertical="center"/>
    </xf>
    <xf numFmtId="0" fontId="69" fillId="65" borderId="0" xfId="0" applyFont="1" applyFill="1" applyAlignment="1">
      <alignment horizontal="right" vertical="center"/>
    </xf>
    <xf numFmtId="4" fontId="69" fillId="65" borderId="59" xfId="0" applyNumberFormat="1" applyFont="1" applyFill="1" applyBorder="1" applyAlignment="1">
      <alignment horizontal="right"/>
    </xf>
    <xf numFmtId="0" fontId="70" fillId="64" borderId="0" xfId="0" applyFont="1" applyFill="1" applyAlignment="1">
      <alignment horizontal="center" vertical="top"/>
    </xf>
    <xf numFmtId="0" fontId="70" fillId="64" borderId="0" xfId="0" applyFont="1" applyFill="1" applyAlignment="1">
      <alignment vertical="top" wrapText="1"/>
    </xf>
    <xf numFmtId="177" fontId="70" fillId="64" borderId="0" xfId="0" applyNumberFormat="1" applyFont="1" applyFill="1" applyAlignment="1">
      <alignment horizontal="center" vertical="top"/>
    </xf>
    <xf numFmtId="169" fontId="70" fillId="64" borderId="0" xfId="0" applyNumberFormat="1" applyFont="1" applyFill="1" applyAlignment="1">
      <alignment horizontal="right" vertical="top"/>
    </xf>
    <xf numFmtId="0" fontId="70" fillId="64" borderId="0" xfId="0" applyFont="1" applyFill="1" applyAlignment="1">
      <alignment vertical="top"/>
    </xf>
    <xf numFmtId="169" fontId="70" fillId="64" borderId="0" xfId="0" applyNumberFormat="1" applyFont="1" applyFill="1" applyAlignment="1">
      <alignment vertical="top"/>
    </xf>
    <xf numFmtId="0" fontId="70" fillId="64" borderId="62" xfId="0" applyFont="1" applyFill="1" applyBorder="1" applyAlignment="1">
      <alignment horizontal="right"/>
    </xf>
    <xf numFmtId="0" fontId="69" fillId="64" borderId="0" xfId="0" applyFont="1" applyFill="1" applyAlignment="1">
      <alignment vertical="center"/>
    </xf>
    <xf numFmtId="0" fontId="69" fillId="64" borderId="0" xfId="0" applyFont="1" applyFill="1" applyAlignment="1">
      <alignment horizontal="right" vertical="center"/>
    </xf>
    <xf numFmtId="179" fontId="70" fillId="64" borderId="0" xfId="0" applyNumberFormat="1" applyFont="1" applyFill="1" applyAlignment="1">
      <alignment horizontal="center" vertical="top"/>
    </xf>
    <xf numFmtId="176" fontId="70" fillId="64" borderId="0" xfId="0" applyNumberFormat="1" applyFont="1" applyFill="1" applyAlignment="1">
      <alignment horizontal="right"/>
    </xf>
    <xf numFmtId="176" fontId="69" fillId="64" borderId="0" xfId="0" applyNumberFormat="1" applyFont="1" applyFill="1" applyAlignment="1">
      <alignment horizontal="right"/>
    </xf>
    <xf numFmtId="169" fontId="69" fillId="64" borderId="59" xfId="0" applyNumberFormat="1" applyFont="1" applyFill="1" applyBorder="1" applyAlignment="1">
      <alignment horizontal="right"/>
    </xf>
    <xf numFmtId="169" fontId="69" fillId="64" borderId="60" xfId="0" applyNumberFormat="1" applyFont="1" applyFill="1" applyBorder="1"/>
    <xf numFmtId="179" fontId="67" fillId="64" borderId="0" xfId="0" applyNumberFormat="1" applyFont="1" applyFill="1" applyAlignment="1">
      <alignment horizontal="right"/>
    </xf>
    <xf numFmtId="10" fontId="0" fillId="0" borderId="0" xfId="151" applyNumberFormat="1" applyFont="1"/>
    <xf numFmtId="0" fontId="73" fillId="0" borderId="0" xfId="155" applyFont="1" applyAlignment="1">
      <alignment horizontal="center"/>
    </xf>
    <xf numFmtId="0" fontId="73" fillId="0" borderId="0" xfId="155" applyFont="1"/>
    <xf numFmtId="4" fontId="73" fillId="0" borderId="0" xfId="155" applyNumberFormat="1" applyFont="1"/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wrapText="1"/>
    </xf>
    <xf numFmtId="0" fontId="73" fillId="66" borderId="0" xfId="155" applyFont="1" applyFill="1" applyAlignment="1">
      <alignment horizontal="center"/>
    </xf>
    <xf numFmtId="4" fontId="73" fillId="66" borderId="0" xfId="155" applyNumberFormat="1" applyFont="1" applyFill="1" applyAlignment="1">
      <alignment horizontal="center"/>
    </xf>
    <xf numFmtId="0" fontId="73" fillId="0" borderId="0" xfId="155" quotePrefix="1" applyFont="1"/>
    <xf numFmtId="0" fontId="73" fillId="67" borderId="0" xfId="155" applyFont="1" applyFill="1" applyAlignment="1">
      <alignment horizontal="center"/>
    </xf>
    <xf numFmtId="4" fontId="73" fillId="67" borderId="0" xfId="155" applyNumberFormat="1" applyFont="1" applyFill="1" applyAlignment="1">
      <alignment horizontal="center"/>
    </xf>
    <xf numFmtId="0" fontId="74" fillId="68" borderId="0" xfId="155" applyFont="1" applyFill="1" applyAlignment="1">
      <alignment horizontal="left" vertical="top" wrapText="1"/>
    </xf>
    <xf numFmtId="0" fontId="72" fillId="0" borderId="0" xfId="155"/>
    <xf numFmtId="0" fontId="74" fillId="68" borderId="0" xfId="155" applyFont="1" applyFill="1" applyAlignment="1">
      <alignment horizontal="center" vertical="center" wrapText="1"/>
    </xf>
    <xf numFmtId="0" fontId="74" fillId="68" borderId="0" xfId="155" applyFont="1" applyFill="1" applyAlignment="1">
      <alignment vertical="top" wrapText="1"/>
    </xf>
    <xf numFmtId="0" fontId="75" fillId="68" borderId="0" xfId="155" applyFont="1" applyFill="1" applyAlignment="1">
      <alignment vertical="top" wrapText="1"/>
    </xf>
    <xf numFmtId="0" fontId="76" fillId="57" borderId="63" xfId="155" applyFont="1" applyFill="1" applyBorder="1" applyAlignment="1">
      <alignment horizontal="left" vertical="top" wrapText="1"/>
    </xf>
    <xf numFmtId="0" fontId="76" fillId="57" borderId="64" xfId="155" applyFont="1" applyFill="1" applyBorder="1" applyAlignment="1">
      <alignment horizontal="left" vertical="top" wrapText="1"/>
    </xf>
    <xf numFmtId="9" fontId="76" fillId="57" borderId="65" xfId="155" applyNumberFormat="1" applyFont="1" applyFill="1" applyBorder="1" applyAlignment="1">
      <alignment horizontal="center" vertical="top" wrapText="1"/>
    </xf>
    <xf numFmtId="10" fontId="77" fillId="57" borderId="66" xfId="155" applyNumberFormat="1" applyFont="1" applyFill="1" applyBorder="1" applyAlignment="1">
      <alignment horizontal="right" wrapText="1"/>
    </xf>
    <xf numFmtId="10" fontId="72" fillId="0" borderId="0" xfId="155" applyNumberFormat="1"/>
    <xf numFmtId="0" fontId="76" fillId="57" borderId="67" xfId="155" applyFont="1" applyFill="1" applyBorder="1" applyAlignment="1">
      <alignment horizontal="left" vertical="top" wrapText="1"/>
    </xf>
    <xf numFmtId="0" fontId="76" fillId="57" borderId="68" xfId="155" applyFont="1" applyFill="1" applyBorder="1" applyAlignment="1">
      <alignment horizontal="left" vertical="top" wrapText="1"/>
    </xf>
    <xf numFmtId="4" fontId="76" fillId="57" borderId="21" xfId="155" applyNumberFormat="1" applyFont="1" applyFill="1" applyBorder="1" applyAlignment="1">
      <alignment horizontal="center" vertical="top"/>
    </xf>
    <xf numFmtId="4" fontId="77" fillId="57" borderId="69" xfId="155" applyNumberFormat="1" applyFont="1" applyFill="1" applyBorder="1" applyAlignment="1">
      <alignment horizontal="right" wrapText="1"/>
    </xf>
    <xf numFmtId="4" fontId="72" fillId="0" borderId="0" xfId="155" applyNumberFormat="1"/>
    <xf numFmtId="0" fontId="76" fillId="57" borderId="70" xfId="155" applyFont="1" applyFill="1" applyBorder="1" applyAlignment="1">
      <alignment horizontal="left" vertical="top" wrapText="1"/>
    </xf>
    <xf numFmtId="0" fontId="76" fillId="57" borderId="71" xfId="155" applyFont="1" applyFill="1" applyBorder="1" applyAlignment="1">
      <alignment horizontal="left" vertical="top" wrapText="1"/>
    </xf>
    <xf numFmtId="9" fontId="76" fillId="57" borderId="13" xfId="155" applyNumberFormat="1" applyFont="1" applyFill="1" applyBorder="1" applyAlignment="1">
      <alignment horizontal="center" vertical="top" wrapText="1"/>
    </xf>
    <xf numFmtId="0" fontId="72" fillId="0" borderId="72" xfId="155" applyBorder="1"/>
    <xf numFmtId="10" fontId="77" fillId="57" borderId="72" xfId="155" applyNumberFormat="1" applyFont="1" applyFill="1" applyBorder="1" applyAlignment="1">
      <alignment horizontal="right" wrapText="1"/>
    </xf>
    <xf numFmtId="10" fontId="77" fillId="57" borderId="73" xfId="155" applyNumberFormat="1" applyFont="1" applyFill="1" applyBorder="1" applyAlignment="1">
      <alignment horizontal="right" wrapText="1"/>
    </xf>
    <xf numFmtId="0" fontId="76" fillId="57" borderId="74" xfId="155" applyFont="1" applyFill="1" applyBorder="1" applyAlignment="1">
      <alignment horizontal="left" vertical="top" wrapText="1"/>
    </xf>
    <xf numFmtId="0" fontId="76" fillId="57" borderId="75" xfId="155" applyFont="1" applyFill="1" applyBorder="1" applyAlignment="1">
      <alignment horizontal="left" vertical="top" wrapText="1"/>
    </xf>
    <xf numFmtId="4" fontId="76" fillId="57" borderId="13" xfId="155" applyNumberFormat="1" applyFont="1" applyFill="1" applyBorder="1" applyAlignment="1">
      <alignment horizontal="center" vertical="top" wrapText="1"/>
    </xf>
    <xf numFmtId="0" fontId="72" fillId="0" borderId="18" xfId="155" applyBorder="1"/>
    <xf numFmtId="4" fontId="77" fillId="57" borderId="76" xfId="155" applyNumberFormat="1" applyFont="1" applyFill="1" applyBorder="1" applyAlignment="1">
      <alignment horizontal="right" wrapText="1"/>
    </xf>
    <xf numFmtId="4" fontId="77" fillId="57" borderId="77" xfId="155" applyNumberFormat="1" applyFont="1" applyFill="1" applyBorder="1" applyAlignment="1">
      <alignment horizontal="right" wrapText="1"/>
    </xf>
    <xf numFmtId="0" fontId="76" fillId="57" borderId="78" xfId="155" applyFont="1" applyFill="1" applyBorder="1" applyAlignment="1">
      <alignment horizontal="left" vertical="top" wrapText="1"/>
    </xf>
    <xf numFmtId="9" fontId="76" fillId="57" borderId="79" xfId="155" applyNumberFormat="1" applyFont="1" applyFill="1" applyBorder="1" applyAlignment="1">
      <alignment horizontal="center" vertical="top" wrapText="1"/>
    </xf>
    <xf numFmtId="4" fontId="76" fillId="57" borderId="21" xfId="155" applyNumberFormat="1" applyFont="1" applyFill="1" applyBorder="1" applyAlignment="1">
      <alignment horizontal="center" vertical="top" wrapText="1"/>
    </xf>
    <xf numFmtId="0" fontId="72" fillId="0" borderId="80" xfId="155" applyBorder="1"/>
    <xf numFmtId="0" fontId="76" fillId="57" borderId="81" xfId="155" applyFont="1" applyFill="1" applyBorder="1" applyAlignment="1">
      <alignment horizontal="left" vertical="top" wrapText="1"/>
    </xf>
    <xf numFmtId="0" fontId="76" fillId="57" borderId="82" xfId="155" applyFont="1" applyFill="1" applyBorder="1" applyAlignment="1">
      <alignment horizontal="left" vertical="top" wrapText="1"/>
    </xf>
    <xf numFmtId="9" fontId="76" fillId="57" borderId="83" xfId="155" applyNumberFormat="1" applyFont="1" applyFill="1" applyBorder="1" applyAlignment="1">
      <alignment horizontal="center" vertical="top" wrapText="1"/>
    </xf>
    <xf numFmtId="10" fontId="77" fillId="57" borderId="21" xfId="155" applyNumberFormat="1" applyFont="1" applyFill="1" applyBorder="1" applyAlignment="1">
      <alignment horizontal="right" wrapText="1"/>
    </xf>
    <xf numFmtId="0" fontId="76" fillId="57" borderId="84" xfId="155" applyFont="1" applyFill="1" applyBorder="1" applyAlignment="1">
      <alignment horizontal="left" vertical="top" wrapText="1"/>
    </xf>
    <xf numFmtId="0" fontId="76" fillId="57" borderId="85" xfId="155" applyFont="1" applyFill="1" applyBorder="1" applyAlignment="1">
      <alignment horizontal="left" vertical="top" wrapText="1"/>
    </xf>
    <xf numFmtId="4" fontId="76" fillId="57" borderId="37" xfId="155" applyNumberFormat="1" applyFont="1" applyFill="1" applyBorder="1" applyAlignment="1">
      <alignment horizontal="center" vertical="top" wrapText="1"/>
    </xf>
    <xf numFmtId="0" fontId="76" fillId="57" borderId="86" xfId="155" applyFont="1" applyFill="1" applyBorder="1" applyAlignment="1">
      <alignment horizontal="left" vertical="top" wrapText="1"/>
    </xf>
    <xf numFmtId="0" fontId="76" fillId="57" borderId="22" xfId="155" applyFont="1" applyFill="1" applyBorder="1" applyAlignment="1">
      <alignment horizontal="left" vertical="top" wrapText="1"/>
    </xf>
    <xf numFmtId="4" fontId="76" fillId="57" borderId="87" xfId="155" applyNumberFormat="1" applyFont="1" applyFill="1" applyBorder="1" applyAlignment="1">
      <alignment horizontal="center" vertical="top" wrapText="1"/>
    </xf>
    <xf numFmtId="0" fontId="75" fillId="57" borderId="0" xfId="155" applyFont="1" applyFill="1" applyAlignment="1">
      <alignment horizontal="left" vertical="top" wrapText="1"/>
    </xf>
    <xf numFmtId="10" fontId="75" fillId="57" borderId="0" xfId="155" applyNumberFormat="1" applyFont="1" applyFill="1" applyAlignment="1">
      <alignment horizontal="right" wrapText="1"/>
    </xf>
    <xf numFmtId="4" fontId="75" fillId="57" borderId="91" xfId="155" applyNumberFormat="1" applyFont="1" applyFill="1" applyBorder="1" applyAlignment="1">
      <alignment horizontal="left" vertical="top" wrapText="1"/>
    </xf>
    <xf numFmtId="4" fontId="75" fillId="57" borderId="91" xfId="155" applyNumberFormat="1" applyFont="1" applyFill="1" applyBorder="1" applyAlignment="1">
      <alignment horizontal="right" wrapText="1"/>
    </xf>
    <xf numFmtId="4" fontId="75" fillId="57" borderId="92" xfId="155" applyNumberFormat="1" applyFont="1" applyFill="1" applyBorder="1" applyAlignment="1">
      <alignment horizontal="right" wrapText="1"/>
    </xf>
    <xf numFmtId="0" fontId="75" fillId="57" borderId="91" xfId="155" applyFont="1" applyFill="1" applyBorder="1" applyAlignment="1">
      <alignment horizontal="left" vertical="top" wrapText="1"/>
    </xf>
    <xf numFmtId="10" fontId="75" fillId="57" borderId="91" xfId="155" applyNumberFormat="1" applyFont="1" applyFill="1" applyBorder="1" applyAlignment="1">
      <alignment horizontal="right" wrapText="1"/>
    </xf>
    <xf numFmtId="10" fontId="75" fillId="57" borderId="92" xfId="155" applyNumberFormat="1" applyFont="1" applyFill="1" applyBorder="1" applyAlignment="1">
      <alignment horizontal="right" wrapText="1"/>
    </xf>
    <xf numFmtId="0" fontId="75" fillId="57" borderId="94" xfId="155" applyFont="1" applyFill="1" applyBorder="1" applyAlignment="1">
      <alignment horizontal="left" vertical="top" wrapText="1"/>
    </xf>
    <xf numFmtId="4" fontId="75" fillId="57" borderId="94" xfId="155" applyNumberFormat="1" applyFont="1" applyFill="1" applyBorder="1" applyAlignment="1">
      <alignment horizontal="right" wrapText="1"/>
    </xf>
    <xf numFmtId="4" fontId="75" fillId="57" borderId="95" xfId="155" applyNumberFormat="1" applyFont="1" applyFill="1" applyBorder="1" applyAlignment="1">
      <alignment horizontal="right" wrapText="1"/>
    </xf>
    <xf numFmtId="0" fontId="78" fillId="68" borderId="0" xfId="155" applyFont="1" applyFill="1" applyAlignment="1">
      <alignment horizontal="center" vertical="top" wrapText="1"/>
    </xf>
    <xf numFmtId="0" fontId="75" fillId="68" borderId="0" xfId="155" applyFont="1" applyFill="1" applyAlignment="1">
      <alignment horizontal="right" vertical="top" wrapText="1"/>
    </xf>
    <xf numFmtId="0" fontId="78" fillId="68" borderId="0" xfId="155" applyFont="1" applyFill="1" applyAlignment="1">
      <alignment horizontal="left" vertical="top" wrapText="1"/>
    </xf>
    <xf numFmtId="4" fontId="78" fillId="68" borderId="89" xfId="155" applyNumberFormat="1" applyFont="1" applyFill="1" applyBorder="1" applyAlignment="1">
      <alignment horizontal="right" vertical="top" wrapText="1"/>
    </xf>
    <xf numFmtId="0" fontId="75" fillId="68" borderId="96" xfId="155" applyFont="1" applyFill="1" applyBorder="1" applyAlignment="1">
      <alignment horizontal="right" vertical="top" wrapText="1"/>
    </xf>
    <xf numFmtId="0" fontId="75" fillId="68" borderId="97" xfId="155" applyFont="1" applyFill="1" applyBorder="1" applyAlignment="1">
      <alignment horizontal="right" vertical="top" wrapText="1"/>
    </xf>
    <xf numFmtId="4" fontId="75" fillId="68" borderId="98" xfId="155" applyNumberFormat="1" applyFont="1" applyFill="1" applyBorder="1" applyAlignment="1">
      <alignment horizontal="right" vertical="top" wrapText="1"/>
    </xf>
    <xf numFmtId="0" fontId="75" fillId="68" borderId="0" xfId="155" applyFont="1" applyFill="1" applyAlignment="1">
      <alignment horizontal="center" vertical="top" wrapText="1"/>
    </xf>
    <xf numFmtId="0" fontId="19" fillId="68" borderId="0" xfId="155" applyFont="1" applyFill="1" applyAlignment="1">
      <alignment horizontal="center" vertical="top" wrapText="1"/>
    </xf>
    <xf numFmtId="43" fontId="75" fillId="68" borderId="0" xfId="156" applyFont="1" applyFill="1" applyAlignment="1">
      <alignment horizontal="center" vertical="top" wrapText="1"/>
    </xf>
    <xf numFmtId="0" fontId="75" fillId="68" borderId="0" xfId="155" applyFont="1" applyFill="1" applyAlignment="1">
      <alignment vertical="center" wrapText="1"/>
    </xf>
    <xf numFmtId="0" fontId="72" fillId="0" borderId="0" xfId="155" applyAlignment="1"/>
    <xf numFmtId="0" fontId="76" fillId="57" borderId="88" xfId="155" applyFont="1" applyFill="1" applyBorder="1" applyAlignment="1">
      <alignment horizontal="left" vertical="top" wrapText="1"/>
    </xf>
    <xf numFmtId="0" fontId="76" fillId="57" borderId="0" xfId="155" applyFont="1" applyFill="1" applyBorder="1" applyAlignment="1">
      <alignment horizontal="left" vertical="top" wrapText="1"/>
    </xf>
    <xf numFmtId="4" fontId="76" fillId="57" borderId="0" xfId="155" applyNumberFormat="1" applyFont="1" applyFill="1" applyBorder="1" applyAlignment="1">
      <alignment horizontal="center" vertical="top" wrapText="1"/>
    </xf>
    <xf numFmtId="4" fontId="77" fillId="57" borderId="0" xfId="155" applyNumberFormat="1" applyFont="1" applyFill="1" applyBorder="1" applyAlignment="1">
      <alignment horizontal="right" wrapText="1"/>
    </xf>
    <xf numFmtId="4" fontId="77" fillId="57" borderId="89" xfId="155" applyNumberFormat="1" applyFont="1" applyFill="1" applyBorder="1" applyAlignment="1">
      <alignment horizontal="right" wrapText="1"/>
    </xf>
    <xf numFmtId="166" fontId="0" fillId="0" borderId="0" xfId="0" applyNumberFormat="1"/>
    <xf numFmtId="2" fontId="43" fillId="57" borderId="35" xfId="65" applyNumberFormat="1" applyFont="1" applyFill="1" applyBorder="1" applyAlignment="1">
      <alignment horizontal="center" vertical="center" wrapText="1"/>
    </xf>
    <xf numFmtId="167" fontId="43" fillId="59" borderId="35" xfId="65" applyNumberFormat="1" applyFont="1" applyFill="1" applyBorder="1" applyAlignment="1">
      <alignment horizontal="center" vertical="center" wrapText="1"/>
    </xf>
    <xf numFmtId="167" fontId="43" fillId="59" borderId="36" xfId="65" applyNumberFormat="1" applyFont="1" applyFill="1" applyBorder="1" applyAlignment="1">
      <alignment horizontal="center" vertical="center" wrapText="1"/>
    </xf>
    <xf numFmtId="167" fontId="20" fillId="0" borderId="34" xfId="1" applyNumberFormat="1" applyFont="1" applyFill="1" applyBorder="1" applyAlignment="1">
      <alignment horizontal="center" vertical="center"/>
    </xf>
    <xf numFmtId="169" fontId="43" fillId="59" borderId="34" xfId="148" applyNumberFormat="1" applyFont="1" applyFill="1" applyBorder="1" applyAlignment="1">
      <alignment horizontal="center" vertical="center" wrapText="1"/>
    </xf>
    <xf numFmtId="169" fontId="43" fillId="59" borderId="36" xfId="148" applyNumberFormat="1" applyFont="1" applyFill="1" applyBorder="1" applyAlignment="1">
      <alignment horizontal="center" vertical="center" wrapText="1"/>
    </xf>
    <xf numFmtId="0" fontId="43" fillId="59" borderId="35" xfId="148" applyNumberFormat="1" applyFont="1" applyFill="1" applyBorder="1" applyAlignment="1">
      <alignment horizontal="center" vertical="center" wrapText="1"/>
    </xf>
    <xf numFmtId="167" fontId="20" fillId="0" borderId="35" xfId="1" applyNumberFormat="1" applyFont="1" applyFill="1" applyBorder="1" applyAlignment="1">
      <alignment horizontal="center" vertical="center"/>
    </xf>
    <xf numFmtId="167" fontId="20" fillId="0" borderId="38" xfId="1" applyNumberFormat="1" applyFont="1" applyFill="1" applyBorder="1" applyAlignment="1">
      <alignment horizontal="center" vertical="center"/>
    </xf>
    <xf numFmtId="0" fontId="43" fillId="59" borderId="34" xfId="148" applyNumberFormat="1" applyFont="1" applyFill="1" applyBorder="1" applyAlignment="1">
      <alignment horizontal="center" vertical="center" wrapText="1"/>
    </xf>
    <xf numFmtId="167" fontId="43" fillId="59" borderId="34" xfId="65" applyNumberFormat="1" applyFont="1" applyFill="1" applyBorder="1" applyAlignment="1">
      <alignment horizontal="center" vertical="center" wrapText="1"/>
    </xf>
    <xf numFmtId="175" fontId="43" fillId="59" borderId="35" xfId="148" applyNumberFormat="1" applyFont="1" applyFill="1" applyBorder="1" applyAlignment="1">
      <alignment horizontal="center" vertical="center" wrapText="1"/>
    </xf>
    <xf numFmtId="0" fontId="49" fillId="65" borderId="0" xfId="75" applyFont="1" applyFill="1"/>
    <xf numFmtId="0" fontId="79" fillId="65" borderId="0" xfId="0" applyFont="1" applyFill="1" applyAlignment="1">
      <alignment horizontal="center"/>
    </xf>
    <xf numFmtId="0" fontId="80" fillId="65" borderId="0" xfId="75" applyFont="1" applyFill="1"/>
    <xf numFmtId="0" fontId="70" fillId="65" borderId="0" xfId="0" applyFont="1" applyFill="1" applyAlignment="1">
      <alignment horizontal="left"/>
    </xf>
    <xf numFmtId="0" fontId="74" fillId="69" borderId="84" xfId="155" applyFont="1" applyFill="1" applyBorder="1" applyAlignment="1">
      <alignment horizontal="left" vertical="top" wrapText="1"/>
    </xf>
    <xf numFmtId="0" fontId="74" fillId="69" borderId="99" xfId="155" applyFont="1" applyFill="1" applyBorder="1" applyAlignment="1">
      <alignment horizontal="left" vertical="top" wrapText="1"/>
    </xf>
    <xf numFmtId="0" fontId="74" fillId="69" borderId="99" xfId="155" applyFont="1" applyFill="1" applyBorder="1" applyAlignment="1">
      <alignment horizontal="center" vertical="top" wrapText="1"/>
    </xf>
    <xf numFmtId="0" fontId="74" fillId="69" borderId="99" xfId="155" applyFont="1" applyFill="1" applyBorder="1" applyAlignment="1">
      <alignment horizontal="right" vertical="top" wrapText="1"/>
    </xf>
    <xf numFmtId="0" fontId="74" fillId="69" borderId="100" xfId="155" applyFont="1" applyFill="1" applyBorder="1" applyAlignment="1">
      <alignment horizontal="right" vertical="top" wrapText="1"/>
    </xf>
    <xf numFmtId="0" fontId="49" fillId="0" borderId="57" xfId="75" applyFont="1" applyBorder="1"/>
    <xf numFmtId="0" fontId="49" fillId="0" borderId="58" xfId="75" applyFont="1" applyBorder="1"/>
    <xf numFmtId="0" fontId="61" fillId="0" borderId="0" xfId="1" applyFont="1" applyFill="1" applyBorder="1"/>
    <xf numFmtId="2" fontId="62" fillId="0" borderId="0" xfId="1" applyNumberFormat="1" applyFont="1" applyFill="1" applyBorder="1"/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/>
    </xf>
    <xf numFmtId="0" fontId="0" fillId="0" borderId="0" xfId="0"/>
    <xf numFmtId="0" fontId="69" fillId="64" borderId="0" xfId="0" applyFont="1" applyFill="1" applyAlignment="1">
      <alignment horizontal="right"/>
    </xf>
    <xf numFmtId="0" fontId="69" fillId="64" borderId="59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center" vertical="center"/>
    </xf>
    <xf numFmtId="0" fontId="70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center"/>
    </xf>
    <xf numFmtId="0" fontId="69" fillId="64" borderId="62" xfId="0" applyFont="1" applyFill="1" applyBorder="1"/>
    <xf numFmtId="0" fontId="70" fillId="64" borderId="0" xfId="0" applyFont="1" applyFill="1" applyAlignment="1">
      <alignment horizontal="right"/>
    </xf>
    <xf numFmtId="169" fontId="69" fillId="64" borderId="0" xfId="0" applyNumberFormat="1" applyFont="1" applyFill="1" applyAlignment="1">
      <alignment horizontal="right"/>
    </xf>
    <xf numFmtId="169" fontId="70" fillId="64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51" fillId="0" borderId="106" xfId="157" applyFont="1" applyBorder="1" applyAlignment="1">
      <alignment horizontal="left" vertical="center"/>
    </xf>
    <xf numFmtId="0" fontId="51" fillId="0" borderId="104" xfId="157" applyFont="1" applyBorder="1" applyAlignment="1">
      <alignment vertical="center" wrapText="1"/>
    </xf>
    <xf numFmtId="49" fontId="83" fillId="71" borderId="108" xfId="157" applyNumberFormat="1" applyFont="1" applyFill="1" applyBorder="1" applyAlignment="1">
      <alignment horizontal="center" vertical="center" wrapText="1"/>
    </xf>
    <xf numFmtId="49" fontId="83" fillId="71" borderId="21" xfId="157" applyNumberFormat="1" applyFont="1" applyFill="1" applyBorder="1" applyAlignment="1">
      <alignment horizontal="center" vertical="center" wrapText="1"/>
    </xf>
    <xf numFmtId="0" fontId="83" fillId="71" borderId="21" xfId="157" applyFont="1" applyFill="1" applyBorder="1" applyAlignment="1">
      <alignment horizontal="center" vertical="center"/>
    </xf>
    <xf numFmtId="0" fontId="83" fillId="71" borderId="109" xfId="157" applyFont="1" applyFill="1" applyBorder="1" applyAlignment="1">
      <alignment horizontal="center" vertical="center"/>
    </xf>
    <xf numFmtId="0" fontId="51" fillId="0" borderId="110" xfId="157" applyNumberFormat="1" applyFont="1" applyFill="1" applyBorder="1" applyAlignment="1">
      <alignment horizontal="center" vertical="center"/>
    </xf>
    <xf numFmtId="49" fontId="51" fillId="0" borderId="13" xfId="157" applyNumberFormat="1" applyFont="1" applyFill="1" applyBorder="1" applyAlignment="1">
      <alignment horizontal="left" vertical="center"/>
    </xf>
    <xf numFmtId="49" fontId="51" fillId="0" borderId="19" xfId="157" applyNumberFormat="1" applyFont="1" applyFill="1" applyBorder="1" applyAlignment="1">
      <alignment horizontal="center" vertical="center"/>
    </xf>
    <xf numFmtId="3" fontId="51" fillId="0" borderId="13" xfId="1" applyNumberFormat="1" applyFont="1" applyFill="1" applyBorder="1" applyAlignment="1">
      <alignment horizontal="center" vertical="center"/>
    </xf>
    <xf numFmtId="4" fontId="51" fillId="0" borderId="13" xfId="1" applyNumberFormat="1" applyFont="1" applyFill="1" applyBorder="1" applyAlignment="1">
      <alignment horizontal="center" vertical="center"/>
    </xf>
    <xf numFmtId="4" fontId="51" fillId="0" borderId="111" xfId="157" applyNumberFormat="1" applyFont="1" applyFill="1" applyBorder="1" applyAlignment="1">
      <alignment horizontal="center" vertical="center"/>
    </xf>
    <xf numFmtId="0" fontId="19" fillId="0" borderId="0" xfId="158" applyFill="1"/>
    <xf numFmtId="49" fontId="51" fillId="0" borderId="10" xfId="157" applyNumberFormat="1" applyFont="1" applyFill="1" applyBorder="1" applyAlignment="1">
      <alignment horizontal="center" vertical="center"/>
    </xf>
    <xf numFmtId="49" fontId="51" fillId="0" borderId="17" xfId="157" applyNumberFormat="1" applyFont="1" applyFill="1" applyBorder="1" applyAlignment="1">
      <alignment horizontal="center" vertical="center"/>
    </xf>
    <xf numFmtId="0" fontId="51" fillId="0" borderId="13" xfId="1" applyFont="1" applyFill="1" applyBorder="1" applyAlignment="1">
      <alignment horizontal="center" vertical="center"/>
    </xf>
    <xf numFmtId="167" fontId="59" fillId="71" borderId="111" xfId="1" applyNumberFormat="1" applyFont="1" applyFill="1" applyBorder="1" applyAlignment="1">
      <alignment horizontal="center" vertical="center"/>
    </xf>
    <xf numFmtId="0" fontId="51" fillId="0" borderId="0" xfId="157" applyFont="1" applyBorder="1" applyAlignment="1">
      <alignment vertical="center"/>
    </xf>
    <xf numFmtId="0" fontId="51" fillId="0" borderId="113" xfId="157" applyFont="1" applyBorder="1" applyAlignment="1">
      <alignment vertical="center"/>
    </xf>
    <xf numFmtId="0" fontId="51" fillId="0" borderId="22" xfId="157" applyFont="1" applyBorder="1" applyAlignment="1">
      <alignment vertical="center"/>
    </xf>
    <xf numFmtId="0" fontId="51" fillId="0" borderId="104" xfId="157" applyFont="1" applyBorder="1" applyAlignment="1">
      <alignment vertical="center"/>
    </xf>
    <xf numFmtId="0" fontId="51" fillId="0" borderId="11" xfId="157" applyFont="1" applyBorder="1" applyAlignment="1">
      <alignment vertical="center"/>
    </xf>
    <xf numFmtId="0" fontId="51" fillId="0" borderId="114" xfId="157" applyFont="1" applyBorder="1" applyAlignment="1">
      <alignment vertical="center"/>
    </xf>
    <xf numFmtId="0" fontId="0" fillId="0" borderId="0" xfId="0" applyAlignment="1">
      <alignment vertical="center"/>
    </xf>
    <xf numFmtId="43" fontId="0" fillId="0" borderId="0" xfId="154" applyFont="1" applyAlignment="1">
      <alignment vertical="center"/>
    </xf>
    <xf numFmtId="10" fontId="54" fillId="33" borderId="11" xfId="151" applyNumberFormat="1" applyFont="1" applyFill="1" applyBorder="1" applyAlignment="1">
      <alignment horizontal="center" vertical="center" wrapText="1"/>
    </xf>
    <xf numFmtId="10" fontId="54" fillId="33" borderId="13" xfId="106" applyNumberFormat="1" applyFont="1" applyFill="1" applyBorder="1" applyAlignment="1">
      <alignment horizontal="center" vertical="center" wrapText="1"/>
    </xf>
    <xf numFmtId="2" fontId="54" fillId="33" borderId="13" xfId="106" applyNumberFormat="1" applyFont="1" applyFill="1" applyBorder="1" applyAlignment="1">
      <alignment horizontal="center" vertical="center" wrapText="1"/>
    </xf>
    <xf numFmtId="166" fontId="54" fillId="33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73" fillId="0" borderId="0" xfId="151" applyFont="1"/>
    <xf numFmtId="0" fontId="47" fillId="0" borderId="37" xfId="148" applyFont="1" applyFill="1" applyBorder="1" applyAlignment="1">
      <alignment horizontal="center" vertical="center" wrapText="1"/>
    </xf>
    <xf numFmtId="0" fontId="47" fillId="0" borderId="37" xfId="148" applyFont="1" applyFill="1" applyBorder="1" applyAlignment="1">
      <alignment horizontal="justify" vertical="center" wrapText="1"/>
    </xf>
    <xf numFmtId="174" fontId="47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2" fontId="54" fillId="33" borderId="21" xfId="105" applyNumberFormat="1" applyFont="1" applyFill="1" applyBorder="1" applyAlignment="1">
      <alignment horizontal="center" vertical="center" wrapText="1"/>
    </xf>
    <xf numFmtId="0" fontId="0" fillId="0" borderId="0" xfId="0"/>
    <xf numFmtId="0" fontId="18" fillId="0" borderId="19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48" fillId="0" borderId="22" xfId="148" applyFont="1" applyFill="1" applyBorder="1" applyAlignment="1">
      <alignment horizontal="center" vertical="center" wrapText="1"/>
    </xf>
    <xf numFmtId="167" fontId="20" fillId="0" borderId="21" xfId="76" applyNumberFormat="1" applyFont="1" applyFill="1" applyBorder="1" applyAlignment="1">
      <alignment horizontal="center" vertical="center"/>
    </xf>
    <xf numFmtId="169" fontId="47" fillId="0" borderId="37" xfId="65" applyNumberFormat="1" applyFont="1" applyFill="1" applyBorder="1" applyAlignment="1">
      <alignment horizontal="center" vertical="center" wrapText="1"/>
    </xf>
    <xf numFmtId="0" fontId="55" fillId="0" borderId="55" xfId="0" quotePrefix="1" applyFont="1" applyFill="1" applyBorder="1" applyAlignment="1">
      <alignment horizontal="center" vertical="center" wrapText="1"/>
    </xf>
    <xf numFmtId="4" fontId="55" fillId="0" borderId="55" xfId="0" quotePrefix="1" applyNumberFormat="1" applyFont="1" applyBorder="1" applyAlignment="1">
      <alignment horizontal="center" vertical="center" wrapText="1"/>
    </xf>
    <xf numFmtId="4" fontId="55" fillId="0" borderId="55" xfId="0" quotePrefix="1" applyNumberFormat="1" applyFont="1" applyFill="1" applyBorder="1" applyAlignment="1">
      <alignment horizontal="center" vertical="center" wrapText="1"/>
    </xf>
    <xf numFmtId="169" fontId="55" fillId="0" borderId="55" xfId="0" quotePrefix="1" applyNumberFormat="1" applyFont="1" applyFill="1" applyBorder="1" applyAlignment="1">
      <alignment horizontal="center" vertical="center" wrapText="1"/>
    </xf>
    <xf numFmtId="0" fontId="0" fillId="0" borderId="0" xfId="0"/>
    <xf numFmtId="4" fontId="69" fillId="66" borderId="59" xfId="0" applyNumberFormat="1" applyFont="1" applyFill="1" applyBorder="1" applyAlignment="1">
      <alignment horizontal="right"/>
    </xf>
    <xf numFmtId="10" fontId="86" fillId="0" borderId="44" xfId="76" applyNumberFormat="1" applyFont="1" applyBorder="1" applyAlignment="1">
      <alignment horizontal="right" vertical="center"/>
    </xf>
    <xf numFmtId="2" fontId="87" fillId="0" borderId="0" xfId="1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/>
    <xf numFmtId="4" fontId="55" fillId="0" borderId="13" xfId="0" applyNumberFormat="1" applyFont="1" applyBorder="1" applyAlignment="1">
      <alignment horizontal="center" vertical="center" wrapText="1"/>
    </xf>
    <xf numFmtId="2" fontId="55" fillId="0" borderId="13" xfId="0" quotePrefix="1" applyNumberFormat="1" applyFont="1" applyBorder="1" applyAlignment="1">
      <alignment horizontal="center" vertical="center" wrapText="1"/>
    </xf>
    <xf numFmtId="169" fontId="70" fillId="64" borderId="0" xfId="0" applyNumberFormat="1" applyFont="1" applyFill="1" applyAlignment="1">
      <alignment horizontal="right"/>
    </xf>
    <xf numFmtId="4" fontId="91" fillId="0" borderId="0" xfId="155" applyNumberFormat="1" applyFont="1" applyAlignment="1">
      <alignment vertical="center" wrapText="1"/>
    </xf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horizontal="center"/>
    </xf>
    <xf numFmtId="49" fontId="0" fillId="0" borderId="0" xfId="0" applyNumberFormat="1"/>
    <xf numFmtId="0" fontId="92" fillId="64" borderId="60" xfId="0" applyFont="1" applyFill="1" applyBorder="1" applyAlignment="1">
      <alignment vertical="center"/>
    </xf>
    <xf numFmtId="0" fontId="73" fillId="66" borderId="0" xfId="155" applyFont="1" applyFill="1"/>
    <xf numFmtId="0" fontId="93" fillId="66" borderId="0" xfId="155" applyFont="1" applyFill="1" applyAlignment="1">
      <alignment horizontal="center"/>
    </xf>
    <xf numFmtId="0" fontId="19" fillId="0" borderId="0" xfId="75" applyAlignment="1">
      <alignment vertical="center"/>
    </xf>
    <xf numFmtId="0" fontId="19" fillId="0" borderId="0" xfId="75" applyFont="1" applyAlignment="1">
      <alignment vertical="center"/>
    </xf>
    <xf numFmtId="0" fontId="19" fillId="0" borderId="0" xfId="1"/>
    <xf numFmtId="49" fontId="94" fillId="0" borderId="107" xfId="75" applyNumberFormat="1" applyFont="1" applyBorder="1" applyAlignment="1">
      <alignment horizontal="center" vertical="top" wrapText="1"/>
    </xf>
    <xf numFmtId="49" fontId="94" fillId="0" borderId="0" xfId="75" applyNumberFormat="1" applyFont="1" applyBorder="1" applyAlignment="1">
      <alignment horizontal="center" vertical="top" wrapText="1"/>
    </xf>
    <xf numFmtId="49" fontId="94" fillId="0" borderId="113" xfId="75" applyNumberFormat="1" applyFont="1" applyBorder="1" applyAlignment="1">
      <alignment horizontal="center" vertical="top" wrapText="1"/>
    </xf>
    <xf numFmtId="0" fontId="59" fillId="0" borderId="107" xfId="75" applyFont="1" applyBorder="1" applyAlignment="1">
      <alignment horizontal="left" vertical="top"/>
    </xf>
    <xf numFmtId="10" fontId="95" fillId="0" borderId="111" xfId="106" applyNumberFormat="1" applyFont="1" applyFill="1" applyBorder="1" applyAlignment="1">
      <alignment vertical="center"/>
    </xf>
    <xf numFmtId="0" fontId="59" fillId="0" borderId="107" xfId="75" applyFont="1" applyBorder="1" applyAlignment="1">
      <alignment vertical="top"/>
    </xf>
    <xf numFmtId="10" fontId="95" fillId="57" borderId="111" xfId="75" applyNumberFormat="1" applyFont="1" applyFill="1" applyBorder="1" applyAlignment="1">
      <alignment vertical="center"/>
    </xf>
    <xf numFmtId="0" fontId="59" fillId="0" borderId="107" xfId="75" applyFont="1" applyBorder="1" applyAlignment="1">
      <alignment wrapText="1"/>
    </xf>
    <xf numFmtId="0" fontId="19" fillId="0" borderId="0" xfId="1" applyFont="1"/>
    <xf numFmtId="2" fontId="19" fillId="0" borderId="0" xfId="1" applyNumberFormat="1" applyFont="1"/>
    <xf numFmtId="0" fontId="59" fillId="33" borderId="110" xfId="1" applyFont="1" applyFill="1" applyBorder="1" applyAlignment="1">
      <alignment horizontal="center" vertical="center"/>
    </xf>
    <xf numFmtId="0" fontId="59" fillId="33" borderId="12" xfId="1" applyFont="1" applyFill="1" applyBorder="1" applyAlignment="1">
      <alignment horizontal="center" vertical="center"/>
    </xf>
    <xf numFmtId="0" fontId="59" fillId="33" borderId="55" xfId="1" applyFont="1" applyFill="1" applyBorder="1" applyAlignment="1">
      <alignment horizontal="center" vertical="center"/>
    </xf>
    <xf numFmtId="4" fontId="59" fillId="33" borderId="55" xfId="1" applyNumberFormat="1" applyFont="1" applyFill="1" applyBorder="1" applyAlignment="1">
      <alignment horizontal="center" vertical="center"/>
    </xf>
    <xf numFmtId="4" fontId="59" fillId="33" borderId="111" xfId="1" applyNumberFormat="1" applyFont="1" applyFill="1" applyBorder="1" applyAlignment="1">
      <alignment horizontal="center" vertical="center"/>
    </xf>
    <xf numFmtId="0" fontId="19" fillId="0" borderId="110" xfId="1" applyFont="1" applyBorder="1" applyAlignment="1">
      <alignment horizontal="center" vertical="center"/>
    </xf>
    <xf numFmtId="0" fontId="19" fillId="0" borderId="55" xfId="1" applyFont="1" applyFill="1" applyBorder="1" applyAlignment="1">
      <alignment horizontal="left" vertical="center" wrapText="1"/>
    </xf>
    <xf numFmtId="0" fontId="19" fillId="0" borderId="55" xfId="1" applyFont="1" applyFill="1" applyBorder="1" applyAlignment="1">
      <alignment horizontal="center" vertical="center"/>
    </xf>
    <xf numFmtId="4" fontId="19" fillId="57" borderId="55" xfId="1" applyNumberFormat="1" applyFont="1" applyFill="1" applyBorder="1" applyAlignment="1">
      <alignment horizontal="right" vertical="center"/>
    </xf>
    <xf numFmtId="4" fontId="19" fillId="0" borderId="55" xfId="1" applyNumberFormat="1" applyFont="1" applyFill="1" applyBorder="1" applyAlignment="1">
      <alignment horizontal="right" vertical="center"/>
    </xf>
    <xf numFmtId="4" fontId="19" fillId="0" borderId="111" xfId="1" applyNumberFormat="1" applyFont="1" applyBorder="1" applyAlignment="1">
      <alignment horizontal="right" vertical="center"/>
    </xf>
    <xf numFmtId="4" fontId="59" fillId="57" borderId="120" xfId="1" applyNumberFormat="1" applyFont="1" applyFill="1" applyBorder="1" applyAlignment="1">
      <alignment horizontal="right" vertical="center"/>
    </xf>
    <xf numFmtId="4" fontId="19" fillId="57" borderId="120" xfId="1" applyNumberFormat="1" applyFont="1" applyFill="1" applyBorder="1" applyAlignment="1">
      <alignment horizontal="right" vertical="center"/>
    </xf>
    <xf numFmtId="4" fontId="19" fillId="0" borderId="0" xfId="75" applyNumberFormat="1"/>
    <xf numFmtId="43" fontId="0" fillId="0" borderId="0" xfId="112" applyFont="1"/>
    <xf numFmtId="43" fontId="19" fillId="0" borderId="0" xfId="75" applyNumberFormat="1"/>
    <xf numFmtId="4" fontId="95" fillId="0" borderId="121" xfId="1" applyNumberFormat="1" applyFont="1" applyBorder="1" applyAlignment="1">
      <alignment horizontal="right" vertical="center"/>
    </xf>
    <xf numFmtId="0" fontId="54" fillId="0" borderId="10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/>
    </xf>
    <xf numFmtId="167" fontId="0" fillId="0" borderId="0" xfId="151" applyNumberFormat="1" applyFont="1"/>
    <xf numFmtId="10" fontId="97" fillId="0" borderId="55" xfId="75" applyNumberFormat="1" applyFont="1" applyBorder="1" applyAlignment="1">
      <alignment horizontal="center" vertical="top" wrapText="1"/>
    </xf>
    <xf numFmtId="4" fontId="54" fillId="33" borderId="55" xfId="0" applyNumberFormat="1" applyFont="1" applyFill="1" applyBorder="1" applyAlignment="1">
      <alignment horizontal="center" vertical="center"/>
    </xf>
    <xf numFmtId="0" fontId="95" fillId="0" borderId="61" xfId="75" applyFont="1" applyBorder="1" applyAlignment="1">
      <alignment vertical="center"/>
    </xf>
    <xf numFmtId="0" fontId="95" fillId="0" borderId="61" xfId="75" applyFont="1" applyBorder="1" applyAlignment="1">
      <alignment horizontal="right" vertical="center"/>
    </xf>
    <xf numFmtId="0" fontId="70" fillId="65" borderId="0" xfId="0" applyFont="1" applyFill="1" applyAlignment="1">
      <alignment horizontal="left"/>
    </xf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/>
    </xf>
    <xf numFmtId="0" fontId="0" fillId="0" borderId="32" xfId="0" applyBorder="1"/>
    <xf numFmtId="0" fontId="0" fillId="0" borderId="0" xfId="0"/>
    <xf numFmtId="0" fontId="54" fillId="33" borderId="13" xfId="1" applyFont="1" applyFill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horizontal="center"/>
    </xf>
    <xf numFmtId="0" fontId="73" fillId="0" borderId="0" xfId="155" applyFont="1" applyAlignment="1">
      <alignment horizontal="center" wrapText="1"/>
    </xf>
    <xf numFmtId="0" fontId="69" fillId="64" borderId="62" xfId="0" applyFont="1" applyFill="1" applyBorder="1" applyAlignment="1">
      <alignment horizontal="right"/>
    </xf>
    <xf numFmtId="0" fontId="70" fillId="64" borderId="62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70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center"/>
    </xf>
    <xf numFmtId="0" fontId="69" fillId="64" borderId="62" xfId="0" applyFont="1" applyFill="1" applyBorder="1"/>
    <xf numFmtId="0" fontId="69" fillId="64" borderId="0" xfId="0" applyFont="1" applyFill="1" applyAlignment="1">
      <alignment horizontal="right"/>
    </xf>
    <xf numFmtId="0" fontId="70" fillId="64" borderId="0" xfId="0" applyFont="1" applyFill="1" applyAlignment="1">
      <alignment horizontal="right"/>
    </xf>
    <xf numFmtId="169" fontId="69" fillId="64" borderId="0" xfId="0" applyNumberFormat="1" applyFont="1" applyFill="1" applyAlignment="1">
      <alignment horizontal="right"/>
    </xf>
    <xf numFmtId="0" fontId="69" fillId="64" borderId="60" xfId="0" applyFont="1" applyFill="1" applyBorder="1" applyAlignment="1">
      <alignment horizontal="center" vertical="center"/>
    </xf>
    <xf numFmtId="0" fontId="69" fillId="64" borderId="59" xfId="0" applyFont="1" applyFill="1" applyBorder="1" applyAlignment="1">
      <alignment horizontal="right"/>
    </xf>
    <xf numFmtId="169" fontId="70" fillId="64" borderId="0" xfId="0" applyNumberFormat="1" applyFont="1" applyFill="1" applyAlignment="1">
      <alignment horizontal="right"/>
    </xf>
    <xf numFmtId="0" fontId="19" fillId="0" borderId="32" xfId="0" applyFont="1" applyBorder="1" applyAlignment="1">
      <alignment horizontal="center"/>
    </xf>
    <xf numFmtId="0" fontId="0" fillId="0" borderId="0" xfId="0"/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horizontal="center"/>
    </xf>
    <xf numFmtId="0" fontId="73" fillId="0" borderId="0" xfId="155" applyFont="1" applyAlignment="1">
      <alignment horizontal="center" wrapText="1"/>
    </xf>
    <xf numFmtId="0" fontId="55" fillId="0" borderId="10" xfId="0" quotePrefix="1" applyFont="1" applyFill="1" applyBorder="1" applyAlignment="1">
      <alignment horizontal="center" vertical="center" wrapText="1"/>
    </xf>
    <xf numFmtId="0" fontId="98" fillId="59" borderId="43" xfId="148" applyNumberFormat="1" applyFont="1" applyFill="1" applyBorder="1" applyAlignment="1">
      <alignment horizontal="center" vertical="center" wrapText="1"/>
    </xf>
    <xf numFmtId="0" fontId="47" fillId="59" borderId="35" xfId="148" applyFont="1" applyFill="1" applyBorder="1" applyAlignment="1">
      <alignment horizontal="center" vertical="center" wrapText="1"/>
    </xf>
    <xf numFmtId="0" fontId="47" fillId="59" borderId="35" xfId="148" applyNumberFormat="1" applyFont="1" applyFill="1" applyBorder="1" applyAlignment="1">
      <alignment horizontal="center" vertical="center" wrapText="1"/>
    </xf>
    <xf numFmtId="0" fontId="47" fillId="59" borderId="35" xfId="148" applyFont="1" applyFill="1" applyBorder="1" applyAlignment="1">
      <alignment horizontal="justify" vertical="center" wrapText="1"/>
    </xf>
    <xf numFmtId="175" fontId="47" fillId="59" borderId="35" xfId="148" applyNumberFormat="1" applyFont="1" applyFill="1" applyBorder="1" applyAlignment="1">
      <alignment horizontal="center" vertical="center" wrapText="1"/>
    </xf>
    <xf numFmtId="2" fontId="47" fillId="57" borderId="35" xfId="65" applyNumberFormat="1" applyFont="1" applyFill="1" applyBorder="1" applyAlignment="1">
      <alignment horizontal="center" vertical="center" wrapText="1"/>
    </xf>
    <xf numFmtId="167" fontId="47" fillId="59" borderId="35" xfId="65" applyNumberFormat="1" applyFont="1" applyFill="1" applyBorder="1" applyAlignment="1">
      <alignment horizontal="center" vertical="center" wrapText="1"/>
    </xf>
    <xf numFmtId="167" fontId="99" fillId="0" borderId="34" xfId="1" applyNumberFormat="1" applyFont="1" applyFill="1" applyBorder="1" applyAlignment="1">
      <alignment horizontal="center" vertical="center"/>
    </xf>
    <xf numFmtId="0" fontId="18" fillId="57" borderId="56" xfId="0" applyFont="1" applyFill="1" applyBorder="1" applyAlignment="1">
      <alignment horizontal="center" vertical="center"/>
    </xf>
    <xf numFmtId="0" fontId="18" fillId="57" borderId="57" xfId="0" applyFont="1" applyFill="1" applyBorder="1" applyAlignment="1">
      <alignment horizontal="center" vertical="center"/>
    </xf>
    <xf numFmtId="0" fontId="48" fillId="72" borderId="57" xfId="148" applyFont="1" applyFill="1" applyBorder="1" applyAlignment="1">
      <alignment horizontal="center" vertical="center" wrapText="1"/>
    </xf>
    <xf numFmtId="0" fontId="20" fillId="57" borderId="57" xfId="76" applyFont="1" applyFill="1" applyBorder="1" applyAlignment="1">
      <alignment horizontal="right" vertical="center"/>
    </xf>
    <xf numFmtId="0" fontId="20" fillId="57" borderId="58" xfId="76" applyFont="1" applyFill="1" applyBorder="1" applyAlignment="1">
      <alignment horizontal="right" vertical="center"/>
    </xf>
    <xf numFmtId="167" fontId="20" fillId="57" borderId="18" xfId="76" applyNumberFormat="1" applyFont="1" applyFill="1" applyBorder="1" applyAlignment="1">
      <alignment horizontal="center" vertical="center"/>
    </xf>
    <xf numFmtId="0" fontId="19" fillId="57" borderId="0" xfId="75" applyFill="1"/>
    <xf numFmtId="4" fontId="70" fillId="64" borderId="0" xfId="0" applyNumberFormat="1" applyFont="1" applyFill="1" applyAlignment="1">
      <alignment horizontal="center" vertical="top"/>
    </xf>
    <xf numFmtId="0" fontId="100" fillId="73" borderId="59" xfId="0" applyFont="1" applyFill="1" applyBorder="1" applyAlignment="1">
      <alignment horizontal="left"/>
    </xf>
    <xf numFmtId="0" fontId="100" fillId="73" borderId="59" xfId="0" applyFont="1" applyFill="1" applyBorder="1"/>
    <xf numFmtId="0" fontId="100" fillId="73" borderId="59" xfId="0" applyFont="1" applyFill="1" applyBorder="1" applyAlignment="1">
      <alignment horizontal="right"/>
    </xf>
    <xf numFmtId="0" fontId="101" fillId="73" borderId="0" xfId="0" applyFont="1" applyFill="1"/>
    <xf numFmtId="0" fontId="101" fillId="73" borderId="0" xfId="0" applyFont="1" applyFill="1" applyAlignment="1">
      <alignment horizontal="right"/>
    </xf>
    <xf numFmtId="0" fontId="101" fillId="73" borderId="0" xfId="0" applyFont="1" applyFill="1" applyAlignment="1">
      <alignment horizontal="left"/>
    </xf>
    <xf numFmtId="0" fontId="102" fillId="73" borderId="0" xfId="0" applyFont="1" applyFill="1"/>
    <xf numFmtId="0" fontId="102" fillId="73" borderId="0" xfId="0" applyFont="1" applyFill="1" applyAlignment="1">
      <alignment horizontal="right"/>
    </xf>
    <xf numFmtId="4" fontId="102" fillId="73" borderId="0" xfId="0" applyNumberFormat="1" applyFont="1" applyFill="1" applyAlignment="1">
      <alignment horizontal="right"/>
    </xf>
    <xf numFmtId="0" fontId="102" fillId="73" borderId="0" xfId="0" applyFont="1" applyFill="1" applyAlignment="1">
      <alignment horizontal="left"/>
    </xf>
    <xf numFmtId="0" fontId="102" fillId="73" borderId="60" xfId="0" applyFont="1" applyFill="1" applyBorder="1" applyAlignment="1">
      <alignment vertical="center"/>
    </xf>
    <xf numFmtId="0" fontId="104" fillId="73" borderId="0" xfId="0" applyFont="1" applyFill="1" applyAlignment="1">
      <alignment horizontal="center"/>
    </xf>
    <xf numFmtId="0" fontId="104" fillId="73" borderId="60" xfId="0" applyFont="1" applyFill="1" applyBorder="1" applyAlignment="1">
      <alignment horizontal="center"/>
    </xf>
    <xf numFmtId="0" fontId="105" fillId="73" borderId="0" xfId="0" applyFont="1" applyFill="1" applyAlignment="1">
      <alignment horizontal="center"/>
    </xf>
    <xf numFmtId="0" fontId="105" fillId="73" borderId="0" xfId="0" applyFont="1" applyFill="1" applyAlignment="1">
      <alignment wrapText="1"/>
    </xf>
    <xf numFmtId="177" fontId="105" fillId="73" borderId="0" xfId="0" applyNumberFormat="1" applyFont="1" applyFill="1" applyAlignment="1">
      <alignment horizontal="center"/>
    </xf>
    <xf numFmtId="4" fontId="105" fillId="73" borderId="0" xfId="0" applyNumberFormat="1" applyFont="1" applyFill="1" applyAlignment="1">
      <alignment horizontal="center"/>
    </xf>
    <xf numFmtId="169" fontId="105" fillId="73" borderId="0" xfId="0" applyNumberFormat="1" applyFont="1" applyFill="1" applyAlignment="1">
      <alignment horizontal="right"/>
    </xf>
    <xf numFmtId="0" fontId="105" fillId="73" borderId="0" xfId="0" applyFont="1" applyFill="1"/>
    <xf numFmtId="0" fontId="105" fillId="73" borderId="60" xfId="0" applyFont="1" applyFill="1" applyBorder="1"/>
    <xf numFmtId="0" fontId="104" fillId="73" borderId="60" xfId="0" applyFont="1" applyFill="1" applyBorder="1" applyAlignment="1">
      <alignment horizontal="right"/>
    </xf>
    <xf numFmtId="0" fontId="105" fillId="73" borderId="60" xfId="0" applyFont="1" applyFill="1" applyBorder="1" applyAlignment="1">
      <alignment horizontal="right"/>
    </xf>
    <xf numFmtId="169" fontId="105" fillId="73" borderId="60" xfId="0" applyNumberFormat="1" applyFont="1" applyFill="1" applyBorder="1" applyAlignment="1">
      <alignment horizontal="right"/>
    </xf>
    <xf numFmtId="0" fontId="104" fillId="73" borderId="62" xfId="0" applyFont="1" applyFill="1" applyBorder="1"/>
    <xf numFmtId="0" fontId="104" fillId="73" borderId="62" xfId="0" applyFont="1" applyFill="1" applyBorder="1" applyAlignment="1">
      <alignment horizontal="center"/>
    </xf>
    <xf numFmtId="169" fontId="104" fillId="73" borderId="60" xfId="0" applyNumberFormat="1" applyFont="1" applyFill="1" applyBorder="1" applyAlignment="1">
      <alignment horizontal="right"/>
    </xf>
    <xf numFmtId="0" fontId="105" fillId="73" borderId="0" xfId="0" applyFont="1" applyFill="1" applyAlignment="1">
      <alignment horizontal="right"/>
    </xf>
    <xf numFmtId="169" fontId="104" fillId="73" borderId="0" xfId="0" applyNumberFormat="1" applyFont="1" applyFill="1" applyAlignment="1">
      <alignment horizontal="right"/>
    </xf>
    <xf numFmtId="0" fontId="104" fillId="73" borderId="0" xfId="0" applyFont="1" applyFill="1" applyAlignment="1">
      <alignment horizontal="right"/>
    </xf>
    <xf numFmtId="179" fontId="105" fillId="73" borderId="0" xfId="0" applyNumberFormat="1" applyFont="1" applyFill="1" applyAlignment="1">
      <alignment horizontal="center"/>
    </xf>
    <xf numFmtId="169" fontId="105" fillId="73" borderId="0" xfId="0" applyNumberFormat="1" applyFont="1" applyFill="1"/>
    <xf numFmtId="0" fontId="105" fillId="73" borderId="62" xfId="0" applyFont="1" applyFill="1" applyBorder="1"/>
    <xf numFmtId="169" fontId="105" fillId="73" borderId="62" xfId="0" applyNumberFormat="1" applyFont="1" applyFill="1" applyBorder="1"/>
    <xf numFmtId="0" fontId="104" fillId="73" borderId="62" xfId="0" applyFont="1" applyFill="1" applyBorder="1" applyAlignment="1">
      <alignment horizontal="right"/>
    </xf>
    <xf numFmtId="169" fontId="104" fillId="73" borderId="62" xfId="0" applyNumberFormat="1" applyFont="1" applyFill="1" applyBorder="1" applyAlignment="1">
      <alignment horizontal="right"/>
    </xf>
    <xf numFmtId="0" fontId="104" fillId="73" borderId="60" xfId="0" applyFont="1" applyFill="1" applyBorder="1"/>
    <xf numFmtId="0" fontId="104" fillId="73" borderId="0" xfId="0" applyFont="1" applyFill="1" applyAlignment="1">
      <alignment horizontal="center" vertical="center"/>
    </xf>
    <xf numFmtId="0" fontId="104" fillId="73" borderId="60" xfId="0" applyFont="1" applyFill="1" applyBorder="1" applyAlignment="1">
      <alignment horizontal="center" vertical="center"/>
    </xf>
    <xf numFmtId="166" fontId="105" fillId="73" borderId="0" xfId="0" applyNumberFormat="1" applyFont="1" applyFill="1" applyAlignment="1">
      <alignment horizontal="right"/>
    </xf>
    <xf numFmtId="0" fontId="104" fillId="73" borderId="0" xfId="0" applyFont="1" applyFill="1"/>
    <xf numFmtId="166" fontId="104" fillId="73" borderId="0" xfId="0" applyNumberFormat="1" applyFont="1" applyFill="1" applyAlignment="1">
      <alignment horizontal="right"/>
    </xf>
    <xf numFmtId="0" fontId="104" fillId="73" borderId="59" xfId="0" applyFont="1" applyFill="1" applyBorder="1"/>
    <xf numFmtId="0" fontId="104" fillId="73" borderId="59" xfId="0" applyFont="1" applyFill="1" applyBorder="1" applyAlignment="1">
      <alignment horizontal="right"/>
    </xf>
    <xf numFmtId="4" fontId="104" fillId="73" borderId="59" xfId="0" applyNumberFormat="1" applyFont="1" applyFill="1" applyBorder="1" applyAlignment="1">
      <alignment horizontal="right"/>
    </xf>
    <xf numFmtId="10" fontId="104" fillId="73" borderId="0" xfId="0" applyNumberFormat="1" applyFont="1" applyFill="1" applyAlignment="1">
      <alignment horizontal="right"/>
    </xf>
    <xf numFmtId="4" fontId="104" fillId="73" borderId="0" xfId="0" applyNumberFormat="1" applyFont="1" applyFill="1" applyAlignment="1">
      <alignment horizontal="right"/>
    </xf>
    <xf numFmtId="0" fontId="105" fillId="73" borderId="0" xfId="0" applyFont="1" applyFill="1" applyAlignment="1">
      <alignment horizontal="center" vertical="top"/>
    </xf>
    <xf numFmtId="0" fontId="105" fillId="73" borderId="0" xfId="0" applyFont="1" applyFill="1" applyAlignment="1">
      <alignment vertical="top" wrapText="1"/>
    </xf>
    <xf numFmtId="177" fontId="105" fillId="73" borderId="0" xfId="0" applyNumberFormat="1" applyFont="1" applyFill="1" applyAlignment="1">
      <alignment horizontal="center" vertical="top"/>
    </xf>
    <xf numFmtId="4" fontId="105" fillId="73" borderId="0" xfId="0" applyNumberFormat="1" applyFont="1" applyFill="1" applyAlignment="1">
      <alignment horizontal="center" vertical="top"/>
    </xf>
    <xf numFmtId="169" fontId="105" fillId="73" borderId="0" xfId="0" applyNumberFormat="1" applyFont="1" applyFill="1" applyAlignment="1">
      <alignment horizontal="right" vertical="top"/>
    </xf>
    <xf numFmtId="0" fontId="105" fillId="73" borderId="0" xfId="0" applyFont="1" applyFill="1" applyAlignment="1">
      <alignment vertical="top"/>
    </xf>
    <xf numFmtId="169" fontId="105" fillId="73" borderId="60" xfId="0" applyNumberFormat="1" applyFont="1" applyFill="1" applyBorder="1"/>
    <xf numFmtId="0" fontId="105" fillId="73" borderId="62" xfId="0" applyFont="1" applyFill="1" applyBorder="1" applyAlignment="1">
      <alignment horizontal="right"/>
    </xf>
    <xf numFmtId="0" fontId="104" fillId="73" borderId="0" xfId="0" applyFont="1" applyFill="1" applyAlignment="1">
      <alignment vertical="center"/>
    </xf>
    <xf numFmtId="0" fontId="104" fillId="73" borderId="0" xfId="0" applyFont="1" applyFill="1" applyAlignment="1">
      <alignment horizontal="right" vertical="center"/>
    </xf>
    <xf numFmtId="169" fontId="104" fillId="73" borderId="0" xfId="0" applyNumberFormat="1" applyFont="1" applyFill="1" applyAlignment="1">
      <alignment horizontal="right" vertical="center"/>
    </xf>
    <xf numFmtId="49" fontId="102" fillId="73" borderId="0" xfId="0" applyNumberFormat="1" applyFont="1" applyFill="1"/>
    <xf numFmtId="0" fontId="0" fillId="60" borderId="0" xfId="0" applyFill="1" applyBorder="1"/>
    <xf numFmtId="0" fontId="0" fillId="60" borderId="123" xfId="0" applyFill="1" applyBorder="1"/>
    <xf numFmtId="0" fontId="107" fillId="60" borderId="60" xfId="0" applyFont="1" applyFill="1" applyBorder="1" applyAlignment="1">
      <alignment vertical="center"/>
    </xf>
    <xf numFmtId="0" fontId="107" fillId="60" borderId="125" xfId="0" applyFont="1" applyFill="1" applyBorder="1" applyAlignment="1">
      <alignment vertical="center"/>
    </xf>
    <xf numFmtId="0" fontId="0" fillId="0" borderId="12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23" xfId="0" applyBorder="1"/>
    <xf numFmtId="0" fontId="0" fillId="0" borderId="55" xfId="0" applyBorder="1"/>
    <xf numFmtId="0" fontId="0" fillId="0" borderId="55" xfId="0" applyBorder="1" applyAlignment="1">
      <alignment horizontal="center"/>
    </xf>
    <xf numFmtId="0" fontId="0" fillId="0" borderId="0" xfId="0" applyFill="1" applyBorder="1"/>
    <xf numFmtId="9" fontId="0" fillId="66" borderId="55" xfId="151" applyFont="1" applyFill="1" applyBorder="1" applyAlignment="1">
      <alignment horizontal="center"/>
    </xf>
    <xf numFmtId="0" fontId="0" fillId="0" borderId="21" xfId="0" applyBorder="1"/>
    <xf numFmtId="17" fontId="0" fillId="0" borderId="21" xfId="0" applyNumberFormat="1" applyFill="1" applyBorder="1" applyAlignment="1">
      <alignment horizontal="center"/>
    </xf>
    <xf numFmtId="0" fontId="0" fillId="0" borderId="21" xfId="0" applyFill="1" applyBorder="1"/>
    <xf numFmtId="0" fontId="0" fillId="0" borderId="21" xfId="0" applyFill="1" applyBorder="1" applyAlignment="1">
      <alignment horizontal="center"/>
    </xf>
    <xf numFmtId="10" fontId="0" fillId="66" borderId="55" xfId="151" applyNumberFormat="1" applyFont="1" applyFill="1" applyBorder="1" applyAlignment="1">
      <alignment horizontal="center"/>
    </xf>
    <xf numFmtId="3" fontId="0" fillId="0" borderId="55" xfId="0" applyNumberFormat="1" applyBorder="1"/>
    <xf numFmtId="17" fontId="15" fillId="66" borderId="55" xfId="0" applyNumberFormat="1" applyFont="1" applyFill="1" applyBorder="1" applyAlignment="1">
      <alignment horizontal="center"/>
    </xf>
    <xf numFmtId="0" fontId="0" fillId="66" borderId="10" xfId="0" applyFill="1" applyBorder="1" applyAlignment="1">
      <alignment horizontal="center"/>
    </xf>
    <xf numFmtId="169" fontId="84" fillId="0" borderId="55" xfId="76" applyNumberFormat="1" applyFont="1" applyBorder="1" applyAlignment="1" applyProtection="1">
      <protection locked="0"/>
    </xf>
    <xf numFmtId="176" fontId="15" fillId="0" borderId="111" xfId="0" applyNumberFormat="1" applyFont="1" applyBorder="1" applyAlignment="1">
      <alignment horizontal="center"/>
    </xf>
    <xf numFmtId="0" fontId="0" fillId="0" borderId="118" xfId="0" applyBorder="1" applyAlignment="1">
      <alignment horizontal="center"/>
    </xf>
    <xf numFmtId="0" fontId="0" fillId="66" borderId="62" xfId="0" applyFill="1" applyBorder="1"/>
    <xf numFmtId="0" fontId="0" fillId="0" borderId="107" xfId="0" applyBorder="1"/>
    <xf numFmtId="0" fontId="0" fillId="0" borderId="124" xfId="0" applyBorder="1"/>
    <xf numFmtId="0" fontId="62" fillId="0" borderId="0" xfId="161" applyFont="1" applyFill="1" applyBorder="1"/>
    <xf numFmtId="0" fontId="62" fillId="0" borderId="0" xfId="161" applyFont="1" applyBorder="1" applyAlignment="1">
      <alignment horizontal="center"/>
    </xf>
    <xf numFmtId="0" fontId="62" fillId="60" borderId="127" xfId="161" applyFont="1" applyFill="1" applyBorder="1" applyAlignment="1">
      <alignment horizontal="center" vertical="center" wrapText="1"/>
    </xf>
    <xf numFmtId="0" fontId="62" fillId="60" borderId="129" xfId="161" applyFont="1" applyFill="1" applyBorder="1" applyAlignment="1">
      <alignment horizontal="center" vertical="center" wrapText="1"/>
    </xf>
    <xf numFmtId="0" fontId="62" fillId="60" borderId="102" xfId="161" applyFont="1" applyFill="1" applyBorder="1" applyAlignment="1">
      <alignment horizontal="center" vertical="center" wrapText="1"/>
    </xf>
    <xf numFmtId="0" fontId="69" fillId="60" borderId="129" xfId="0" applyFont="1" applyFill="1" applyBorder="1" applyAlignment="1">
      <alignment horizontal="center" vertical="center" wrapText="1"/>
    </xf>
    <xf numFmtId="0" fontId="69" fillId="60" borderId="132" xfId="0" applyFont="1" applyFill="1" applyBorder="1" applyAlignment="1">
      <alignment horizontal="center" vertical="center" wrapText="1"/>
    </xf>
    <xf numFmtId="0" fontId="69" fillId="60" borderId="131" xfId="0" applyFont="1" applyFill="1" applyBorder="1" applyAlignment="1">
      <alignment horizontal="center" vertical="center" wrapText="1"/>
    </xf>
    <xf numFmtId="0" fontId="69" fillId="60" borderId="133" xfId="0" applyFont="1" applyFill="1" applyBorder="1" applyAlignment="1">
      <alignment horizontal="center" vertical="center" wrapText="1"/>
    </xf>
    <xf numFmtId="17" fontId="60" fillId="60" borderId="134" xfId="161" applyNumberFormat="1" applyFont="1" applyFill="1" applyBorder="1" applyAlignment="1">
      <alignment horizontal="center" vertical="center" wrapText="1"/>
    </xf>
    <xf numFmtId="0" fontId="15" fillId="60" borderId="136" xfId="0" applyFont="1" applyFill="1" applyBorder="1" applyAlignment="1">
      <alignment horizontal="center" vertical="center" wrapText="1"/>
    </xf>
    <xf numFmtId="0" fontId="15" fillId="60" borderId="137" xfId="0" applyFont="1" applyFill="1" applyBorder="1" applyAlignment="1">
      <alignment horizontal="center" vertical="center" wrapText="1"/>
    </xf>
    <xf numFmtId="0" fontId="15" fillId="60" borderId="138" xfId="0" applyFont="1" applyFill="1" applyBorder="1" applyAlignment="1">
      <alignment horizontal="center" vertical="center" wrapText="1"/>
    </xf>
    <xf numFmtId="0" fontId="62" fillId="60" borderId="139" xfId="161" applyFont="1" applyFill="1" applyBorder="1" applyAlignment="1">
      <alignment horizontal="center" vertical="center" wrapText="1"/>
    </xf>
    <xf numFmtId="1" fontId="62" fillId="60" borderId="135" xfId="161" applyNumberFormat="1" applyFont="1" applyFill="1" applyBorder="1" applyAlignment="1">
      <alignment horizontal="center" vertical="center" wrapText="1"/>
    </xf>
    <xf numFmtId="1" fontId="62" fillId="60" borderId="139" xfId="161" applyNumberFormat="1" applyFont="1" applyFill="1" applyBorder="1" applyAlignment="1">
      <alignment horizontal="center" vertical="center" wrapText="1"/>
    </xf>
    <xf numFmtId="0" fontId="15" fillId="60" borderId="140" xfId="0" applyFont="1" applyFill="1" applyBorder="1" applyAlignment="1">
      <alignment horizontal="center" vertical="center" wrapText="1"/>
    </xf>
    <xf numFmtId="1" fontId="62" fillId="60" borderId="141" xfId="161" applyNumberFormat="1" applyFont="1" applyFill="1" applyBorder="1" applyAlignment="1">
      <alignment horizontal="center" vertical="center" wrapText="1"/>
    </xf>
    <xf numFmtId="181" fontId="109" fillId="0" borderId="142" xfId="161" applyNumberFormat="1" applyFont="1" applyBorder="1" applyAlignment="1">
      <alignment horizontal="center" vertical="center" wrapText="1"/>
    </xf>
    <xf numFmtId="0" fontId="111" fillId="0" borderId="55" xfId="0" applyFont="1" applyFill="1" applyBorder="1" applyAlignment="1">
      <alignment horizontal="center" vertical="center" wrapText="1"/>
    </xf>
    <xf numFmtId="0" fontId="112" fillId="0" borderId="55" xfId="161" applyFont="1" applyFill="1" applyBorder="1" applyAlignment="1">
      <alignment horizontal="center" vertical="center" wrapText="1"/>
    </xf>
    <xf numFmtId="177" fontId="113" fillId="66" borderId="21" xfId="0" applyNumberFormat="1" applyFont="1" applyFill="1" applyBorder="1" applyAlignment="1">
      <alignment horizontal="center" vertical="center"/>
    </xf>
    <xf numFmtId="4" fontId="109" fillId="0" borderId="21" xfId="161" quotePrefix="1" applyNumberFormat="1" applyFont="1" applyBorder="1" applyAlignment="1">
      <alignment horizontal="center" vertical="center"/>
    </xf>
    <xf numFmtId="2" fontId="109" fillId="0" borderId="143" xfId="0" applyNumberFormat="1" applyFont="1" applyBorder="1" applyAlignment="1">
      <alignment horizontal="center" vertical="center"/>
    </xf>
    <xf numFmtId="4" fontId="109" fillId="75" borderId="21" xfId="161" quotePrefix="1" applyNumberFormat="1" applyFont="1" applyFill="1" applyBorder="1" applyAlignment="1">
      <alignment horizontal="center" vertical="center"/>
    </xf>
    <xf numFmtId="0" fontId="112" fillId="66" borderId="21" xfId="0" applyFont="1" applyFill="1" applyBorder="1" applyAlignment="1">
      <alignment horizontal="center" vertical="center"/>
    </xf>
    <xf numFmtId="2" fontId="109" fillId="0" borderId="21" xfId="0" applyNumberFormat="1" applyFont="1" applyBorder="1" applyAlignment="1">
      <alignment horizontal="center" vertical="center"/>
    </xf>
    <xf numFmtId="2" fontId="109" fillId="75" borderId="21" xfId="0" applyNumberFormat="1" applyFont="1" applyFill="1" applyBorder="1" applyAlignment="1">
      <alignment horizontal="center" vertical="center"/>
    </xf>
    <xf numFmtId="2" fontId="109" fillId="66" borderId="21" xfId="0" applyNumberFormat="1" applyFont="1" applyFill="1" applyBorder="1" applyAlignment="1">
      <alignment horizontal="center" vertical="center"/>
    </xf>
    <xf numFmtId="182" fontId="109" fillId="0" borderId="21" xfId="0" applyNumberFormat="1" applyFont="1" applyBorder="1" applyAlignment="1">
      <alignment horizontal="center" vertical="center"/>
    </xf>
    <xf numFmtId="40" fontId="109" fillId="0" borderId="21" xfId="0" applyNumberFormat="1" applyFont="1" applyBorder="1" applyAlignment="1">
      <alignment horizontal="center" vertical="center"/>
    </xf>
    <xf numFmtId="40" fontId="109" fillId="0" borderId="144" xfId="0" applyNumberFormat="1" applyFont="1" applyBorder="1" applyAlignment="1">
      <alignment horizontal="center" vertical="center"/>
    </xf>
    <xf numFmtId="181" fontId="109" fillId="0" borderId="145" xfId="161" applyNumberFormat="1" applyFont="1" applyBorder="1" applyAlignment="1">
      <alignment horizontal="center" vertical="center" wrapText="1"/>
    </xf>
    <xf numFmtId="177" fontId="113" fillId="66" borderId="55" xfId="0" applyNumberFormat="1" applyFont="1" applyFill="1" applyBorder="1" applyAlignment="1">
      <alignment horizontal="center" vertical="center"/>
    </xf>
    <xf numFmtId="4" fontId="109" fillId="0" borderId="55" xfId="161" quotePrefix="1" applyNumberFormat="1" applyFont="1" applyBorder="1" applyAlignment="1">
      <alignment horizontal="center" vertical="center"/>
    </xf>
    <xf numFmtId="2" fontId="109" fillId="0" borderId="55" xfId="0" applyNumberFormat="1" applyFont="1" applyBorder="1" applyAlignment="1">
      <alignment horizontal="center" vertical="center"/>
    </xf>
    <xf numFmtId="4" fontId="109" fillId="75" borderId="55" xfId="161" quotePrefix="1" applyNumberFormat="1" applyFont="1" applyFill="1" applyBorder="1" applyAlignment="1">
      <alignment horizontal="center" vertical="center"/>
    </xf>
    <xf numFmtId="2" fontId="109" fillId="75" borderId="55" xfId="0" applyNumberFormat="1" applyFont="1" applyFill="1" applyBorder="1" applyAlignment="1">
      <alignment horizontal="center" vertical="center"/>
    </xf>
    <xf numFmtId="182" fontId="109" fillId="0" borderId="55" xfId="0" applyNumberFormat="1" applyFont="1" applyBorder="1" applyAlignment="1">
      <alignment horizontal="center" vertical="center"/>
    </xf>
    <xf numFmtId="40" fontId="109" fillId="0" borderId="55" xfId="0" applyNumberFormat="1" applyFont="1" applyBorder="1" applyAlignment="1">
      <alignment horizontal="center" vertical="center"/>
    </xf>
    <xf numFmtId="40" fontId="109" fillId="0" borderId="146" xfId="0" applyNumberFormat="1" applyFont="1" applyBorder="1" applyAlignment="1">
      <alignment horizontal="center" vertical="center"/>
    </xf>
    <xf numFmtId="0" fontId="0" fillId="60" borderId="147" xfId="0" applyFill="1" applyBorder="1"/>
    <xf numFmtId="0" fontId="0" fillId="60" borderId="148" xfId="0" applyFill="1" applyBorder="1"/>
    <xf numFmtId="0" fontId="0" fillId="60" borderId="148" xfId="0" applyFill="1" applyBorder="1" applyAlignment="1">
      <alignment horizontal="center"/>
    </xf>
    <xf numFmtId="0" fontId="0" fillId="60" borderId="149" xfId="0" applyFill="1" applyBorder="1"/>
    <xf numFmtId="0" fontId="73" fillId="0" borderId="0" xfId="155" applyFont="1" applyAlignment="1"/>
    <xf numFmtId="0" fontId="73" fillId="0" borderId="0" xfId="155" quotePrefix="1" applyFont="1" applyAlignment="1"/>
    <xf numFmtId="0" fontId="93" fillId="67" borderId="0" xfId="155" applyFont="1" applyFill="1" applyAlignment="1">
      <alignment horizontal="center" vertical="center" wrapText="1"/>
    </xf>
    <xf numFmtId="0" fontId="93" fillId="0" borderId="0" xfId="155" applyFont="1"/>
    <xf numFmtId="0" fontId="73" fillId="0" borderId="0" xfId="155" applyFont="1" applyAlignment="1">
      <alignment horizontal="right"/>
    </xf>
    <xf numFmtId="4" fontId="113" fillId="0" borderId="0" xfId="0" applyNumberFormat="1" applyFont="1"/>
    <xf numFmtId="167" fontId="115" fillId="0" borderId="0" xfId="0" applyNumberFormat="1" applyFont="1"/>
    <xf numFmtId="167" fontId="0" fillId="0" borderId="0" xfId="0" applyNumberFormat="1"/>
    <xf numFmtId="4" fontId="115" fillId="0" borderId="0" xfId="0" applyNumberFormat="1" applyFont="1"/>
    <xf numFmtId="2" fontId="62" fillId="0" borderId="0" xfId="1" applyNumberFormat="1" applyFont="1" applyBorder="1" applyAlignment="1">
      <alignment horizontal="right" vertical="center"/>
    </xf>
    <xf numFmtId="167" fontId="115" fillId="0" borderId="0" xfId="151" applyNumberFormat="1" applyFont="1"/>
    <xf numFmtId="167" fontId="114" fillId="0" borderId="0" xfId="151" applyNumberFormat="1" applyFont="1"/>
    <xf numFmtId="4" fontId="43" fillId="59" borderId="36" xfId="148" applyNumberFormat="1" applyFont="1" applyFill="1" applyBorder="1" applyAlignment="1">
      <alignment horizontal="center" vertical="center" wrapText="1"/>
    </xf>
    <xf numFmtId="183" fontId="0" fillId="0" borderId="0" xfId="151" applyNumberFormat="1" applyFont="1"/>
    <xf numFmtId="176" fontId="19" fillId="0" borderId="0" xfId="75" applyNumberFormat="1"/>
    <xf numFmtId="4" fontId="55" fillId="0" borderId="55" xfId="0" applyNumberFormat="1" applyFont="1" applyBorder="1" applyAlignment="1">
      <alignment horizontal="center" vertical="center" wrapText="1"/>
    </xf>
    <xf numFmtId="168" fontId="73" fillId="0" borderId="0" xfId="155" applyNumberFormat="1" applyFont="1" applyAlignment="1">
      <alignment horizontal="center"/>
    </xf>
    <xf numFmtId="169" fontId="73" fillId="0" borderId="0" xfId="155" applyNumberFormat="1" applyFont="1" applyAlignment="1">
      <alignment horizontal="center"/>
    </xf>
    <xf numFmtId="179" fontId="73" fillId="0" borderId="0" xfId="155" applyNumberFormat="1" applyFont="1" applyAlignment="1">
      <alignment horizontal="center"/>
    </xf>
    <xf numFmtId="0" fontId="57" fillId="60" borderId="105" xfId="161" applyFont="1" applyFill="1" applyBorder="1" applyAlignment="1">
      <alignment horizontal="center" vertical="center" wrapText="1"/>
    </xf>
    <xf numFmtId="0" fontId="110" fillId="0" borderId="55" xfId="161" applyFont="1" applyFill="1" applyBorder="1" applyAlignment="1">
      <alignment vertical="center" wrapText="1"/>
    </xf>
    <xf numFmtId="184" fontId="15" fillId="0" borderId="0" xfId="163" applyNumberFormat="1" applyFont="1" applyBorder="1" applyAlignment="1" applyProtection="1">
      <alignment horizontal="center" vertical="center"/>
    </xf>
    <xf numFmtId="184" fontId="15" fillId="0" borderId="16" xfId="163" applyNumberFormat="1" applyFont="1" applyBorder="1" applyAlignment="1" applyProtection="1">
      <alignment vertical="center"/>
    </xf>
    <xf numFmtId="0" fontId="53" fillId="69" borderId="32" xfId="150" applyFill="1" applyBorder="1" applyAlignment="1">
      <alignment vertical="center"/>
    </xf>
    <xf numFmtId="0" fontId="53" fillId="69" borderId="0" xfId="150" applyFill="1" applyBorder="1" applyAlignment="1">
      <alignment vertical="center"/>
    </xf>
    <xf numFmtId="184" fontId="0" fillId="69" borderId="0" xfId="163" applyNumberFormat="1" applyFont="1" applyFill="1" applyBorder="1" applyAlignment="1" applyProtection="1">
      <alignment horizontal="center" vertical="center"/>
    </xf>
    <xf numFmtId="165" fontId="118" fillId="69" borderId="16" xfId="163" applyNumberFormat="1" applyFont="1" applyFill="1" applyBorder="1" applyAlignment="1" applyProtection="1">
      <alignment horizontal="right"/>
    </xf>
    <xf numFmtId="0" fontId="53" fillId="0" borderId="32" xfId="150" applyBorder="1" applyAlignment="1">
      <alignment vertical="center"/>
    </xf>
    <xf numFmtId="0" fontId="53" fillId="64" borderId="0" xfId="150" applyFill="1" applyBorder="1" applyAlignment="1">
      <alignment vertical="center"/>
    </xf>
    <xf numFmtId="0" fontId="119" fillId="64" borderId="0" xfId="150" applyFont="1" applyFill="1" applyBorder="1" applyAlignment="1">
      <alignment horizontal="center" vertical="center"/>
    </xf>
    <xf numFmtId="184" fontId="0" fillId="64" borderId="0" xfId="163" applyNumberFormat="1" applyFont="1" applyFill="1" applyBorder="1" applyAlignment="1" applyProtection="1">
      <alignment horizontal="center" vertical="center"/>
    </xf>
    <xf numFmtId="165" fontId="117" fillId="64" borderId="16" xfId="163" applyNumberFormat="1" applyFont="1" applyFill="1" applyBorder="1" applyAlignment="1" applyProtection="1">
      <alignment horizontal="right"/>
    </xf>
    <xf numFmtId="0" fontId="53" fillId="0" borderId="0" xfId="150" applyBorder="1" applyAlignment="1">
      <alignment vertical="center"/>
    </xf>
    <xf numFmtId="0" fontId="53" fillId="0" borderId="0" xfId="150" applyBorder="1" applyAlignment="1">
      <alignment horizontal="center"/>
    </xf>
    <xf numFmtId="164" fontId="0" fillId="65" borderId="0" xfId="162" applyNumberFormat="1" applyFont="1" applyFill="1" applyBorder="1" applyAlignment="1" applyProtection="1">
      <alignment horizontal="center" vertical="center"/>
    </xf>
    <xf numFmtId="165" fontId="117" fillId="0" borderId="16" xfId="163" applyNumberFormat="1" applyFont="1" applyBorder="1" applyAlignment="1" applyProtection="1">
      <alignment horizontal="right"/>
    </xf>
    <xf numFmtId="0" fontId="53" fillId="64" borderId="0" xfId="150" applyFill="1" applyBorder="1" applyAlignment="1">
      <alignment horizontal="center"/>
    </xf>
    <xf numFmtId="167" fontId="0" fillId="64" borderId="0" xfId="163" applyNumberFormat="1" applyFont="1" applyFill="1" applyBorder="1" applyAlignment="1" applyProtection="1">
      <alignment horizontal="center" vertical="center"/>
    </xf>
    <xf numFmtId="167" fontId="0" fillId="69" borderId="0" xfId="163" applyNumberFormat="1" applyFont="1" applyFill="1" applyBorder="1" applyAlignment="1" applyProtection="1">
      <alignment horizontal="center" vertical="center"/>
    </xf>
    <xf numFmtId="165" fontId="120" fillId="69" borderId="16" xfId="163" applyNumberFormat="1" applyFont="1" applyFill="1" applyBorder="1" applyAlignment="1" applyProtection="1">
      <alignment horizontal="right"/>
    </xf>
    <xf numFmtId="167" fontId="0" fillId="0" borderId="0" xfId="163" applyNumberFormat="1" applyFont="1" applyBorder="1" applyAlignment="1" applyProtection="1">
      <alignment horizontal="center" vertical="center"/>
    </xf>
    <xf numFmtId="0" fontId="53" fillId="69" borderId="0" xfId="150" applyFill="1" applyBorder="1" applyAlignment="1">
      <alignment horizontal="left" vertical="center"/>
    </xf>
    <xf numFmtId="0" fontId="53" fillId="0" borderId="32" xfId="150" applyBorder="1" applyAlignment="1">
      <alignment horizontal="left" vertical="center"/>
    </xf>
    <xf numFmtId="0" fontId="53" fillId="0" borderId="0" xfId="150" applyBorder="1" applyAlignment="1">
      <alignment horizontal="left" vertical="center"/>
    </xf>
    <xf numFmtId="0" fontId="53" fillId="0" borderId="0" xfId="150" applyBorder="1" applyAlignment="1">
      <alignment vertical="center" wrapText="1"/>
    </xf>
    <xf numFmtId="10" fontId="53" fillId="0" borderId="0" xfId="150" applyNumberFormat="1" applyBorder="1" applyAlignment="1">
      <alignment horizontal="center" vertical="center"/>
    </xf>
    <xf numFmtId="165" fontId="117" fillId="0" borderId="16" xfId="163" applyNumberFormat="1" applyFont="1" applyBorder="1" applyAlignment="1" applyProtection="1">
      <alignment horizontal="right" vertical="center"/>
    </xf>
    <xf numFmtId="0" fontId="53" fillId="0" borderId="0" xfId="150" applyBorder="1" applyAlignment="1">
      <alignment horizontal="center" vertical="center"/>
    </xf>
    <xf numFmtId="167" fontId="0" fillId="65" borderId="0" xfId="163" applyNumberFormat="1" applyFont="1" applyFill="1" applyBorder="1" applyAlignment="1" applyProtection="1">
      <alignment horizontal="center" vertical="center"/>
    </xf>
    <xf numFmtId="0" fontId="53" fillId="69" borderId="0" xfId="150" applyFill="1" applyBorder="1" applyAlignment="1">
      <alignment horizontal="center" vertical="center"/>
    </xf>
    <xf numFmtId="167" fontId="0" fillId="69" borderId="0" xfId="163" applyNumberFormat="1" applyFont="1" applyFill="1" applyBorder="1" applyAlignment="1" applyProtection="1">
      <alignment vertical="center"/>
    </xf>
    <xf numFmtId="167" fontId="120" fillId="69" borderId="16" xfId="163" applyNumberFormat="1" applyFont="1" applyFill="1" applyBorder="1" applyAlignment="1" applyProtection="1">
      <alignment horizontal="right"/>
    </xf>
    <xf numFmtId="167" fontId="0" fillId="0" borderId="0" xfId="163" applyNumberFormat="1" applyFont="1" applyBorder="1" applyAlignment="1" applyProtection="1">
      <alignment vertical="center"/>
    </xf>
    <xf numFmtId="167" fontId="0" fillId="0" borderId="16" xfId="163" applyNumberFormat="1" applyFont="1" applyBorder="1" applyAlignment="1" applyProtection="1">
      <alignment horizontal="right"/>
    </xf>
    <xf numFmtId="0" fontId="117" fillId="76" borderId="0" xfId="150" applyFont="1" applyFill="1" applyBorder="1" applyAlignment="1">
      <alignment horizontal="left" vertical="center"/>
    </xf>
    <xf numFmtId="0" fontId="117" fillId="76" borderId="0" xfId="150" applyFont="1" applyFill="1" applyBorder="1" applyAlignment="1">
      <alignment horizontal="center" vertical="center"/>
    </xf>
    <xf numFmtId="167" fontId="117" fillId="76" borderId="0" xfId="163" applyNumberFormat="1" applyFont="1" applyFill="1" applyBorder="1" applyAlignment="1" applyProtection="1">
      <alignment vertical="center"/>
    </xf>
    <xf numFmtId="165" fontId="117" fillId="76" borderId="16" xfId="163" applyNumberFormat="1" applyFont="1" applyFill="1" applyBorder="1" applyAlignment="1" applyProtection="1">
      <alignment horizontal="right"/>
    </xf>
    <xf numFmtId="167" fontId="117" fillId="0" borderId="16" xfId="163" applyNumberFormat="1" applyFont="1" applyBorder="1" applyAlignment="1" applyProtection="1">
      <alignment horizontal="right"/>
    </xf>
    <xf numFmtId="0" fontId="117" fillId="77" borderId="22" xfId="150" applyFont="1" applyFill="1" applyBorder="1" applyAlignment="1">
      <alignment horizontal="left" vertical="center"/>
    </xf>
    <xf numFmtId="167" fontId="117" fillId="77" borderId="22" xfId="163" applyNumberFormat="1" applyFont="1" applyFill="1" applyBorder="1" applyAlignment="1" applyProtection="1">
      <alignment vertical="center"/>
    </xf>
    <xf numFmtId="165" fontId="117" fillId="77" borderId="20" xfId="163" applyNumberFormat="1" applyFont="1" applyFill="1" applyBorder="1" applyAlignment="1" applyProtection="1">
      <alignment horizontal="right"/>
    </xf>
    <xf numFmtId="0" fontId="53" fillId="65" borderId="21" xfId="150" applyFill="1" applyBorder="1" applyAlignment="1">
      <alignment vertical="center"/>
    </xf>
    <xf numFmtId="0" fontId="53" fillId="0" borderId="0" xfId="150" applyAlignment="1">
      <alignment vertical="center"/>
    </xf>
    <xf numFmtId="184" fontId="0" fillId="0" borderId="0" xfId="163" applyNumberFormat="1" applyFont="1" applyBorder="1" applyAlignment="1" applyProtection="1">
      <alignment vertical="center"/>
    </xf>
    <xf numFmtId="4" fontId="20" fillId="33" borderId="12" xfId="1" applyNumberFormat="1" applyFont="1" applyFill="1" applyBorder="1" applyAlignment="1">
      <alignment horizontal="right" vertical="center" wrapText="1"/>
    </xf>
    <xf numFmtId="0" fontId="0" fillId="0" borderId="0" xfId="0"/>
    <xf numFmtId="0" fontId="55" fillId="0" borderId="13" xfId="0" applyFont="1" applyBorder="1" applyAlignment="1">
      <alignment horizontal="center" vertical="center" wrapText="1"/>
    </xf>
    <xf numFmtId="0" fontId="55" fillId="0" borderId="55" xfId="0" applyFont="1" applyBorder="1" applyAlignment="1">
      <alignment horizontal="center" vertical="center" wrapText="1"/>
    </xf>
    <xf numFmtId="169" fontId="55" fillId="0" borderId="13" xfId="0" quotePrefix="1" applyNumberFormat="1" applyFont="1" applyBorder="1" applyAlignment="1">
      <alignment horizontal="center" vertical="center" wrapText="1"/>
    </xf>
    <xf numFmtId="185" fontId="55" fillId="0" borderId="13" xfId="0" quotePrefix="1" applyNumberFormat="1" applyFont="1" applyBorder="1" applyAlignment="1">
      <alignment horizontal="center" vertical="center" wrapText="1"/>
    </xf>
    <xf numFmtId="177" fontId="19" fillId="0" borderId="0" xfId="75" applyNumberFormat="1"/>
    <xf numFmtId="0" fontId="0" fillId="0" borderId="0" xfId="151" applyNumberFormat="1" applyFont="1"/>
    <xf numFmtId="10" fontId="121" fillId="0" borderId="16" xfId="0" applyNumberFormat="1" applyFont="1" applyBorder="1"/>
    <xf numFmtId="4" fontId="55" fillId="0" borderId="10" xfId="0" applyNumberFormat="1" applyFont="1" applyBorder="1" applyAlignment="1">
      <alignment horizontal="left" vertical="center" wrapText="1"/>
    </xf>
    <xf numFmtId="0" fontId="55" fillId="0" borderId="11" xfId="0" quotePrefix="1" applyFont="1" applyBorder="1" applyAlignment="1">
      <alignment horizontal="left" vertical="center" wrapText="1"/>
    </xf>
    <xf numFmtId="0" fontId="55" fillId="0" borderId="12" xfId="0" quotePrefix="1" applyFont="1" applyBorder="1" applyAlignment="1">
      <alignment horizontal="left" vertical="center" wrapText="1"/>
    </xf>
    <xf numFmtId="0" fontId="55" fillId="0" borderId="10" xfId="0" quotePrefix="1" applyFont="1" applyBorder="1" applyAlignment="1">
      <alignment horizontal="left" vertical="center" wrapText="1"/>
    </xf>
    <xf numFmtId="0" fontId="55" fillId="34" borderId="10" xfId="0" quotePrefix="1" applyFont="1" applyFill="1" applyBorder="1" applyAlignment="1">
      <alignment horizontal="left" vertical="center"/>
    </xf>
    <xf numFmtId="0" fontId="55" fillId="34" borderId="11" xfId="0" quotePrefix="1" applyFont="1" applyFill="1" applyBorder="1" applyAlignment="1">
      <alignment horizontal="left" vertical="center"/>
    </xf>
    <xf numFmtId="0" fontId="55" fillId="34" borderId="12" xfId="0" quotePrefix="1" applyFont="1" applyFill="1" applyBorder="1" applyAlignment="1">
      <alignment horizontal="left" vertical="center"/>
    </xf>
    <xf numFmtId="0" fontId="55" fillId="0" borderId="10" xfId="0" quotePrefix="1" applyFont="1" applyFill="1" applyBorder="1" applyAlignment="1">
      <alignment horizontal="left" vertical="center" wrapText="1"/>
    </xf>
    <xf numFmtId="0" fontId="55" fillId="0" borderId="11" xfId="0" quotePrefix="1" applyFont="1" applyFill="1" applyBorder="1" applyAlignment="1">
      <alignment horizontal="left" vertical="center" wrapText="1"/>
    </xf>
    <xf numFmtId="0" fontId="55" fillId="0" borderId="12" xfId="0" quotePrefix="1" applyFont="1" applyFill="1" applyBorder="1" applyAlignment="1">
      <alignment horizontal="left" vertical="center" wrapText="1"/>
    </xf>
    <xf numFmtId="49" fontId="97" fillId="0" borderId="18" xfId="75" applyNumberFormat="1" applyFont="1" applyBorder="1" applyAlignment="1">
      <alignment horizontal="center" vertical="center" wrapText="1"/>
    </xf>
    <xf numFmtId="49" fontId="97" fillId="0" borderId="37" xfId="75" applyNumberFormat="1" applyFont="1" applyBorder="1" applyAlignment="1">
      <alignment horizontal="center" vertical="center" wrapText="1"/>
    </xf>
    <xf numFmtId="49" fontId="97" fillId="0" borderId="21" xfId="75" applyNumberFormat="1" applyFont="1" applyBorder="1" applyAlignment="1">
      <alignment horizontal="center" vertical="center" wrapText="1"/>
    </xf>
    <xf numFmtId="0" fontId="88" fillId="0" borderId="11" xfId="0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49" fontId="43" fillId="0" borderId="56" xfId="75" applyNumberFormat="1" applyFont="1" applyBorder="1" applyAlignment="1">
      <alignment horizontal="center" vertical="top" wrapText="1"/>
    </xf>
    <xf numFmtId="0" fontId="0" fillId="0" borderId="57" xfId="0" applyBorder="1"/>
    <xf numFmtId="0" fontId="0" fillId="0" borderId="58" xfId="0" applyBorder="1"/>
    <xf numFmtId="0" fontId="0" fillId="0" borderId="32" xfId="0" applyBorder="1"/>
    <xf numFmtId="0" fontId="0" fillId="0" borderId="0" xfId="0"/>
    <xf numFmtId="0" fontId="0" fillId="0" borderId="16" xfId="0" applyBorder="1"/>
    <xf numFmtId="0" fontId="0" fillId="0" borderId="19" xfId="0" applyBorder="1"/>
    <xf numFmtId="0" fontId="0" fillId="0" borderId="22" xfId="0" applyBorder="1"/>
    <xf numFmtId="0" fontId="0" fillId="0" borderId="20" xfId="0" applyBorder="1"/>
    <xf numFmtId="0" fontId="54" fillId="33" borderId="13" xfId="1" applyFont="1" applyFill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54" fillId="33" borderId="14" xfId="1" applyFont="1" applyFill="1" applyBorder="1" applyAlignment="1">
      <alignment horizontal="center" vertical="center" wrapText="1"/>
    </xf>
    <xf numFmtId="0" fontId="54" fillId="33" borderId="15" xfId="1" applyFont="1" applyFill="1" applyBorder="1" applyAlignment="1">
      <alignment horizontal="center" vertical="center" wrapText="1"/>
    </xf>
    <xf numFmtId="0" fontId="54" fillId="33" borderId="0" xfId="1" applyFont="1" applyFill="1" applyBorder="1" applyAlignment="1">
      <alignment horizontal="center" vertical="center" wrapText="1"/>
    </xf>
    <xf numFmtId="0" fontId="54" fillId="33" borderId="16" xfId="1" applyFont="1" applyFill="1" applyBorder="1" applyAlignment="1">
      <alignment horizontal="center" vertical="center" wrapText="1"/>
    </xf>
    <xf numFmtId="0" fontId="54" fillId="33" borderId="22" xfId="1" applyFont="1" applyFill="1" applyBorder="1" applyAlignment="1">
      <alignment horizontal="center" vertical="center" wrapText="1"/>
    </xf>
    <xf numFmtId="0" fontId="54" fillId="33" borderId="20" xfId="1" applyFont="1" applyFill="1" applyBorder="1" applyAlignment="1">
      <alignment horizontal="center" vertical="center" wrapText="1"/>
    </xf>
    <xf numFmtId="0" fontId="54" fillId="33" borderId="17" xfId="1" applyNumberFormat="1" applyFont="1" applyFill="1" applyBorder="1" applyAlignment="1">
      <alignment horizontal="center" vertical="center" wrapText="1"/>
    </xf>
    <xf numFmtId="0" fontId="54" fillId="33" borderId="15" xfId="1" applyNumberFormat="1" applyFont="1" applyFill="1" applyBorder="1" applyAlignment="1">
      <alignment horizontal="center" vertical="center" wrapText="1"/>
    </xf>
    <xf numFmtId="0" fontId="54" fillId="33" borderId="19" xfId="1" applyNumberFormat="1" applyFont="1" applyFill="1" applyBorder="1" applyAlignment="1">
      <alignment horizontal="center" vertical="center" wrapText="1"/>
    </xf>
    <xf numFmtId="0" fontId="54" fillId="33" borderId="20" xfId="1" applyNumberFormat="1" applyFont="1" applyFill="1" applyBorder="1" applyAlignment="1">
      <alignment horizontal="center" vertical="center" wrapText="1"/>
    </xf>
    <xf numFmtId="0" fontId="55" fillId="34" borderId="13" xfId="0" quotePrefix="1" applyFont="1" applyFill="1" applyBorder="1" applyAlignment="1">
      <alignment horizontal="left" vertical="center" wrapText="1"/>
    </xf>
    <xf numFmtId="0" fontId="55" fillId="34" borderId="10" xfId="0" quotePrefix="1" applyFont="1" applyFill="1" applyBorder="1" applyAlignment="1">
      <alignment horizontal="left" vertical="center" wrapText="1"/>
    </xf>
    <xf numFmtId="0" fontId="55" fillId="34" borderId="11" xfId="0" quotePrefix="1" applyFont="1" applyFill="1" applyBorder="1" applyAlignment="1">
      <alignment horizontal="left" vertical="center" wrapText="1"/>
    </xf>
    <xf numFmtId="0" fontId="55" fillId="34" borderId="12" xfId="0" quotePrefix="1" applyFont="1" applyFill="1" applyBorder="1" applyAlignment="1">
      <alignment horizontal="left" vertical="center" wrapText="1"/>
    </xf>
    <xf numFmtId="0" fontId="55" fillId="0" borderId="13" xfId="0" quotePrefix="1" applyFont="1" applyBorder="1" applyAlignment="1">
      <alignment horizontal="left" vertical="center" wrapText="1"/>
    </xf>
    <xf numFmtId="0" fontId="55" fillId="0" borderId="10" xfId="0" applyFont="1" applyBorder="1" applyAlignment="1">
      <alignment horizontal="left" vertical="center" wrapText="1"/>
    </xf>
    <xf numFmtId="0" fontId="54" fillId="33" borderId="10" xfId="0" applyFont="1" applyFill="1" applyBorder="1" applyAlignment="1">
      <alignment horizontal="center" vertical="center"/>
    </xf>
    <xf numFmtId="0" fontId="54" fillId="33" borderId="11" xfId="0" applyFont="1" applyFill="1" applyBorder="1" applyAlignment="1">
      <alignment horizontal="center" vertical="center"/>
    </xf>
    <xf numFmtId="0" fontId="55" fillId="0" borderId="10" xfId="0" quotePrefix="1" applyFont="1" applyFill="1" applyBorder="1" applyAlignment="1">
      <alignment horizontal="left" vertical="center"/>
    </xf>
    <xf numFmtId="0" fontId="55" fillId="0" borderId="11" xfId="0" quotePrefix="1" applyFont="1" applyFill="1" applyBorder="1" applyAlignment="1">
      <alignment horizontal="left" vertical="center"/>
    </xf>
    <xf numFmtId="0" fontId="55" fillId="0" borderId="12" xfId="0" quotePrefix="1" applyFont="1" applyFill="1" applyBorder="1" applyAlignment="1">
      <alignment horizontal="left" vertical="center"/>
    </xf>
    <xf numFmtId="0" fontId="55" fillId="0" borderId="10" xfId="2" quotePrefix="1" applyFont="1" applyFill="1" applyBorder="1" applyAlignment="1">
      <alignment horizontal="left" vertical="center" wrapText="1"/>
    </xf>
    <xf numFmtId="0" fontId="55" fillId="0" borderId="11" xfId="2" quotePrefix="1" applyFont="1" applyFill="1" applyBorder="1" applyAlignment="1">
      <alignment horizontal="left" vertical="center" wrapText="1"/>
    </xf>
    <xf numFmtId="0" fontId="55" fillId="0" borderId="12" xfId="2" quotePrefix="1" applyFont="1" applyFill="1" applyBorder="1" applyAlignment="1">
      <alignment horizontal="left" vertical="center" wrapText="1"/>
    </xf>
    <xf numFmtId="0" fontId="75" fillId="68" borderId="93" xfId="155" applyFont="1" applyFill="1" applyBorder="1" applyAlignment="1">
      <alignment horizontal="left" vertical="top" wrapText="1"/>
    </xf>
    <xf numFmtId="0" fontId="75" fillId="68" borderId="94" xfId="155" applyFont="1" applyFill="1" applyBorder="1" applyAlignment="1">
      <alignment horizontal="left" vertical="top" wrapText="1"/>
    </xf>
    <xf numFmtId="0" fontId="89" fillId="68" borderId="13" xfId="155" applyFont="1" applyFill="1" applyBorder="1" applyAlignment="1">
      <alignment horizontal="center" wrapText="1"/>
    </xf>
    <xf numFmtId="0" fontId="75" fillId="68" borderId="13" xfId="155" applyFont="1" applyFill="1" applyBorder="1" applyAlignment="1">
      <alignment horizontal="center" vertical="center" wrapText="1"/>
    </xf>
    <xf numFmtId="0" fontId="75" fillId="68" borderId="88" xfId="155" applyFont="1" applyFill="1" applyBorder="1" applyAlignment="1">
      <alignment horizontal="left" vertical="top" wrapText="1"/>
    </xf>
    <xf numFmtId="0" fontId="75" fillId="68" borderId="0" xfId="155" applyFont="1" applyFill="1" applyAlignment="1">
      <alignment horizontal="left" vertical="top" wrapText="1"/>
    </xf>
    <xf numFmtId="0" fontId="75" fillId="68" borderId="90" xfId="155" applyFont="1" applyFill="1" applyBorder="1" applyAlignment="1">
      <alignment horizontal="left" vertical="top" wrapText="1"/>
    </xf>
    <xf numFmtId="0" fontId="75" fillId="68" borderId="91" xfId="155" applyFont="1" applyFill="1" applyBorder="1" applyAlignment="1">
      <alignment horizontal="left" vertical="top" wrapText="1"/>
    </xf>
    <xf numFmtId="0" fontId="59" fillId="0" borderId="117" xfId="1" applyFont="1" applyBorder="1" applyAlignment="1">
      <alignment horizontal="right" vertical="center"/>
    </xf>
    <xf numFmtId="0" fontId="59" fillId="0" borderId="119" xfId="1" applyFont="1" applyBorder="1" applyAlignment="1">
      <alignment horizontal="right" vertical="center"/>
    </xf>
    <xf numFmtId="0" fontId="19" fillId="0" borderId="0" xfId="1" applyFont="1" applyAlignment="1">
      <alignment horizontal="center"/>
    </xf>
    <xf numFmtId="0" fontId="95" fillId="0" borderId="0" xfId="75" applyFont="1" applyBorder="1" applyAlignment="1">
      <alignment horizontal="right" vertical="center"/>
    </xf>
    <xf numFmtId="0" fontId="95" fillId="0" borderId="16" xfId="75" applyFont="1" applyBorder="1" applyAlignment="1">
      <alignment horizontal="right" vertical="center"/>
    </xf>
    <xf numFmtId="0" fontId="95" fillId="0" borderId="113" xfId="75" applyFont="1" applyBorder="1" applyAlignment="1">
      <alignment horizontal="right" vertical="center"/>
    </xf>
    <xf numFmtId="0" fontId="95" fillId="0" borderId="22" xfId="75" applyFont="1" applyBorder="1" applyAlignment="1">
      <alignment horizontal="right" vertical="center"/>
    </xf>
    <xf numFmtId="0" fontId="95" fillId="0" borderId="104" xfId="75" applyFont="1" applyBorder="1" applyAlignment="1">
      <alignment horizontal="right" vertical="center"/>
    </xf>
    <xf numFmtId="0" fontId="58" fillId="0" borderId="112" xfId="1" applyFont="1" applyBorder="1" applyAlignment="1">
      <alignment horizontal="center" vertical="center"/>
    </xf>
    <xf numFmtId="0" fontId="58" fillId="0" borderId="11" xfId="1" applyFont="1" applyBorder="1" applyAlignment="1">
      <alignment horizontal="center" vertical="center"/>
    </xf>
    <xf numFmtId="0" fontId="58" fillId="0" borderId="114" xfId="1" applyFont="1" applyBorder="1" applyAlignment="1">
      <alignment horizontal="center" vertical="center"/>
    </xf>
    <xf numFmtId="0" fontId="96" fillId="0" borderId="112" xfId="1" applyFont="1" applyBorder="1" applyAlignment="1">
      <alignment horizontal="center" vertical="center"/>
    </xf>
    <xf numFmtId="0" fontId="96" fillId="0" borderId="11" xfId="1" applyFont="1" applyBorder="1" applyAlignment="1">
      <alignment horizontal="center" vertical="center"/>
    </xf>
    <xf numFmtId="0" fontId="96" fillId="0" borderId="114" xfId="1" applyFont="1" applyBorder="1" applyAlignment="1">
      <alignment horizontal="center" vertical="center"/>
    </xf>
    <xf numFmtId="10" fontId="95" fillId="0" borderId="61" xfId="75" applyNumberFormat="1" applyFont="1" applyBorder="1" applyAlignment="1">
      <alignment horizontal="center" vertical="center"/>
    </xf>
    <xf numFmtId="0" fontId="58" fillId="0" borderId="117" xfId="1" applyFont="1" applyBorder="1" applyAlignment="1">
      <alignment horizontal="center" vertical="center"/>
    </xf>
    <xf numFmtId="0" fontId="58" fillId="0" borderId="62" xfId="1" applyFont="1" applyBorder="1" applyAlignment="1">
      <alignment horizontal="center" vertical="center"/>
    </xf>
    <xf numFmtId="0" fontId="58" fillId="0" borderId="118" xfId="1" applyFont="1" applyBorder="1" applyAlignment="1">
      <alignment horizontal="center" vertical="center"/>
    </xf>
    <xf numFmtId="49" fontId="94" fillId="0" borderId="101" xfId="75" applyNumberFormat="1" applyFont="1" applyBorder="1" applyAlignment="1">
      <alignment horizontal="center" vertical="top" wrapText="1"/>
    </xf>
    <xf numFmtId="49" fontId="94" fillId="0" borderId="61" xfId="75" applyNumberFormat="1" applyFont="1" applyBorder="1" applyAlignment="1">
      <alignment horizontal="center" vertical="top" wrapText="1"/>
    </xf>
    <xf numFmtId="49" fontId="94" fillId="0" borderId="102" xfId="75" applyNumberFormat="1" applyFont="1" applyBorder="1" applyAlignment="1">
      <alignment horizontal="center" vertical="top" wrapText="1"/>
    </xf>
    <xf numFmtId="49" fontId="94" fillId="0" borderId="107" xfId="75" applyNumberFormat="1" applyFont="1" applyBorder="1" applyAlignment="1">
      <alignment horizontal="center" vertical="top" wrapText="1"/>
    </xf>
    <xf numFmtId="49" fontId="94" fillId="0" borderId="0" xfId="75" applyNumberFormat="1" applyFont="1" applyBorder="1" applyAlignment="1">
      <alignment horizontal="center" vertical="top" wrapText="1"/>
    </xf>
    <xf numFmtId="49" fontId="94" fillId="0" borderId="113" xfId="75" applyNumberFormat="1" applyFont="1" applyBorder="1" applyAlignment="1">
      <alignment horizontal="center" vertical="top" wrapText="1"/>
    </xf>
    <xf numFmtId="0" fontId="59" fillId="0" borderId="107" xfId="75" applyFont="1" applyBorder="1" applyAlignment="1">
      <alignment horizontal="left" vertical="center" wrapText="1"/>
    </xf>
    <xf numFmtId="0" fontId="59" fillId="0" borderId="0" xfId="75" applyFont="1" applyBorder="1" applyAlignment="1">
      <alignment horizontal="left" vertical="center" wrapText="1"/>
    </xf>
    <xf numFmtId="0" fontId="59" fillId="0" borderId="113" xfId="75" applyFont="1" applyBorder="1" applyAlignment="1">
      <alignment horizontal="left" vertical="center" wrapText="1"/>
    </xf>
    <xf numFmtId="0" fontId="59" fillId="0" borderId="115" xfId="75" applyFont="1" applyBorder="1" applyAlignment="1">
      <alignment horizontal="left" vertical="center" wrapText="1"/>
    </xf>
    <xf numFmtId="0" fontId="59" fillId="0" borderId="60" xfId="75" applyFont="1" applyBorder="1" applyAlignment="1">
      <alignment horizontal="left" vertical="center" wrapText="1"/>
    </xf>
    <xf numFmtId="0" fontId="59" fillId="0" borderId="116" xfId="75" applyFont="1" applyBorder="1" applyAlignment="1">
      <alignment horizontal="left" vertical="center" wrapText="1"/>
    </xf>
    <xf numFmtId="0" fontId="73" fillId="0" borderId="0" xfId="155" quotePrefix="1" applyFont="1" applyAlignment="1">
      <alignment horizontal="left" wrapText="1"/>
    </xf>
    <xf numFmtId="0" fontId="73" fillId="0" borderId="0" xfId="155" applyFont="1" applyAlignment="1">
      <alignment horizontal="left" wrapText="1"/>
    </xf>
    <xf numFmtId="4" fontId="91" fillId="64" borderId="55" xfId="155" applyNumberFormat="1" applyFont="1" applyFill="1" applyBorder="1" applyAlignment="1">
      <alignment horizontal="center" vertical="center" wrapText="1"/>
    </xf>
    <xf numFmtId="0" fontId="73" fillId="66" borderId="0" xfId="155" applyFont="1" applyFill="1" applyAlignment="1">
      <alignment horizontal="center" wrapText="1"/>
    </xf>
    <xf numFmtId="4" fontId="73" fillId="0" borderId="0" xfId="155" applyNumberFormat="1" applyFont="1" applyAlignment="1">
      <alignment horizontal="center"/>
    </xf>
    <xf numFmtId="0" fontId="73" fillId="0" borderId="0" xfId="155" applyFont="1" applyAlignment="1">
      <alignment horizontal="center"/>
    </xf>
    <xf numFmtId="0" fontId="73" fillId="0" borderId="0" xfId="155" applyFont="1" applyAlignment="1">
      <alignment horizontal="center" wrapText="1"/>
    </xf>
    <xf numFmtId="49" fontId="43" fillId="0" borderId="0" xfId="75" applyNumberFormat="1" applyFont="1" applyBorder="1" applyAlignment="1">
      <alignment horizontal="center" vertical="top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5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58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horizontal="center" vertical="center" wrapText="1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20" fillId="33" borderId="55" xfId="1" applyFont="1" applyFill="1" applyBorder="1" applyAlignment="1">
      <alignment horizontal="left" vertical="center"/>
    </xf>
    <xf numFmtId="0" fontId="20" fillId="33" borderId="10" xfId="1" applyFont="1" applyFill="1" applyBorder="1" applyAlignment="1">
      <alignment horizontal="left" vertical="center"/>
    </xf>
    <xf numFmtId="0" fontId="18" fillId="33" borderId="12" xfId="1" applyFont="1" applyFill="1" applyBorder="1" applyAlignment="1">
      <alignment horizontal="center" vertical="center"/>
    </xf>
    <xf numFmtId="0" fontId="18" fillId="33" borderId="55" xfId="1" applyFont="1" applyFill="1" applyBorder="1" applyAlignment="1">
      <alignment horizontal="center" vertical="center"/>
    </xf>
    <xf numFmtId="0" fontId="18" fillId="33" borderId="10" xfId="1" applyFont="1" applyFill="1" applyBorder="1" applyAlignment="1">
      <alignment horizontal="center" vertical="center"/>
    </xf>
    <xf numFmtId="4" fontId="20" fillId="33" borderId="11" xfId="1" applyNumberFormat="1" applyFont="1" applyFill="1" applyBorder="1" applyAlignment="1">
      <alignment horizontal="right" vertical="center"/>
    </xf>
    <xf numFmtId="0" fontId="20" fillId="33" borderId="11" xfId="1" applyFont="1" applyFill="1" applyBorder="1" applyAlignment="1">
      <alignment horizontal="left" vertical="center"/>
    </xf>
    <xf numFmtId="0" fontId="18" fillId="33" borderId="11" xfId="1" applyFont="1" applyFill="1" applyBorder="1" applyAlignment="1">
      <alignment horizontal="center" vertical="center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54" fillId="0" borderId="10" xfId="75" applyFont="1" applyBorder="1" applyAlignment="1">
      <alignment horizontal="center" vertical="center" wrapText="1"/>
    </xf>
    <xf numFmtId="0" fontId="54" fillId="0" borderId="11" xfId="75" quotePrefix="1" applyFont="1" applyBorder="1" applyAlignment="1">
      <alignment horizontal="center" vertical="center" wrapText="1"/>
    </xf>
    <xf numFmtId="0" fontId="54" fillId="0" borderId="12" xfId="75" quotePrefix="1" applyFont="1" applyBorder="1" applyAlignment="1">
      <alignment horizontal="center" vertical="center" wrapText="1"/>
    </xf>
    <xf numFmtId="0" fontId="18" fillId="0" borderId="17" xfId="75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174" fontId="46" fillId="58" borderId="18" xfId="65" applyNumberFormat="1" applyFont="1" applyFill="1" applyBorder="1" applyAlignment="1">
      <alignment horizontal="center" vertical="center" wrapText="1"/>
    </xf>
    <xf numFmtId="174" fontId="46" fillId="58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46" fillId="58" borderId="18" xfId="148" applyFont="1" applyFill="1" applyBorder="1" applyAlignment="1">
      <alignment horizontal="center" vertical="center" wrapText="1"/>
    </xf>
    <xf numFmtId="0" fontId="46" fillId="58" borderId="21" xfId="148" applyFont="1" applyFill="1" applyBorder="1" applyAlignment="1">
      <alignment horizontal="center" vertical="center" wrapText="1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46" fillId="58" borderId="18" xfId="148" applyFont="1" applyFill="1" applyBorder="1" applyAlignment="1">
      <alignment horizontal="left" vertical="center" wrapText="1"/>
    </xf>
    <xf numFmtId="0" fontId="46" fillId="58" borderId="21" xfId="148" applyFont="1" applyFill="1" applyBorder="1" applyAlignment="1">
      <alignment horizontal="left" vertical="center" wrapText="1"/>
    </xf>
    <xf numFmtId="0" fontId="46" fillId="58" borderId="18" xfId="148" applyFont="1" applyFill="1" applyBorder="1" applyAlignment="1">
      <alignment horizontal="justify" vertical="center" wrapText="1"/>
    </xf>
    <xf numFmtId="0" fontId="46" fillId="58" borderId="21" xfId="148" applyFont="1" applyFill="1" applyBorder="1" applyAlignment="1">
      <alignment horizontal="justify" vertical="center" wrapText="1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10" fontId="20" fillId="0" borderId="49" xfId="1" applyNumberFormat="1" applyFont="1" applyBorder="1" applyAlignment="1">
      <alignment horizontal="right" vertical="center"/>
    </xf>
    <xf numFmtId="0" fontId="20" fillId="0" borderId="49" xfId="1" applyFont="1" applyBorder="1" applyAlignment="1">
      <alignment horizontal="right" vertical="center"/>
    </xf>
    <xf numFmtId="0" fontId="20" fillId="0" borderId="50" xfId="1" applyFont="1" applyBorder="1" applyAlignment="1">
      <alignment horizontal="right" vertical="center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0" fontId="46" fillId="58" borderId="18" xfId="148" quotePrefix="1" applyFont="1" applyFill="1" applyBorder="1" applyAlignment="1">
      <alignment horizontal="justify" vertical="center" wrapText="1"/>
    </xf>
    <xf numFmtId="0" fontId="99" fillId="0" borderId="40" xfId="1" applyFont="1" applyBorder="1" applyAlignment="1">
      <alignment horizontal="right" vertical="center"/>
    </xf>
    <xf numFmtId="0" fontId="99" fillId="0" borderId="41" xfId="1" applyFont="1" applyBorder="1" applyAlignment="1">
      <alignment horizontal="right" vertical="center"/>
    </xf>
    <xf numFmtId="0" fontId="20" fillId="0" borderId="22" xfId="76" applyFont="1" applyFill="1" applyBorder="1" applyAlignment="1">
      <alignment horizontal="right" vertical="center"/>
    </xf>
    <xf numFmtId="0" fontId="20" fillId="0" borderId="20" xfId="76" applyFont="1" applyFill="1" applyBorder="1" applyAlignment="1">
      <alignment horizontal="right" vertical="center"/>
    </xf>
    <xf numFmtId="174" fontId="46" fillId="58" borderId="54" xfId="65" applyNumberFormat="1" applyFont="1" applyFill="1" applyBorder="1" applyAlignment="1">
      <alignment horizontal="center" vertical="center" wrapText="1"/>
    </xf>
    <xf numFmtId="0" fontId="90" fillId="0" borderId="0" xfId="0" applyFont="1" applyAlignment="1">
      <alignment horizontal="center" wrapText="1"/>
    </xf>
    <xf numFmtId="0" fontId="90" fillId="0" borderId="59" xfId="0" applyFont="1" applyBorder="1" applyAlignment="1">
      <alignment horizontal="center" wrapText="1"/>
    </xf>
    <xf numFmtId="0" fontId="68" fillId="64" borderId="60" xfId="0" applyFont="1" applyFill="1" applyBorder="1" applyAlignment="1">
      <alignment horizontal="center" vertical="center"/>
    </xf>
    <xf numFmtId="0" fontId="67" fillId="64" borderId="60" xfId="0" applyFont="1" applyFill="1" applyBorder="1" applyAlignment="1">
      <alignment horizontal="center" vertical="center"/>
    </xf>
    <xf numFmtId="0" fontId="69" fillId="64" borderId="61" xfId="0" applyFont="1" applyFill="1" applyBorder="1" applyAlignment="1">
      <alignment vertical="center"/>
    </xf>
    <xf numFmtId="0" fontId="69" fillId="64" borderId="60" xfId="0" applyFont="1" applyFill="1" applyBorder="1" applyAlignment="1">
      <alignment vertical="center"/>
    </xf>
    <xf numFmtId="0" fontId="69" fillId="64" borderId="61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center" vertical="center"/>
    </xf>
    <xf numFmtId="0" fontId="69" fillId="64" borderId="62" xfId="0" applyFont="1" applyFill="1" applyBorder="1" applyAlignment="1">
      <alignment horizontal="center"/>
    </xf>
    <xf numFmtId="0" fontId="69" fillId="64" borderId="0" xfId="0" applyFont="1" applyFill="1" applyAlignment="1">
      <alignment horizontal="right"/>
    </xf>
    <xf numFmtId="0" fontId="69" fillId="64" borderId="59" xfId="0" applyFont="1" applyFill="1" applyBorder="1" applyAlignment="1">
      <alignment horizontal="right"/>
    </xf>
    <xf numFmtId="0" fontId="69" fillId="64" borderId="62" xfId="0" applyFont="1" applyFill="1" applyBorder="1"/>
    <xf numFmtId="0" fontId="69" fillId="64" borderId="62" xfId="0" applyFont="1" applyFill="1" applyBorder="1" applyAlignment="1">
      <alignment horizontal="right"/>
    </xf>
    <xf numFmtId="0" fontId="70" fillId="64" borderId="0" xfId="0" applyFont="1" applyFill="1" applyAlignment="1">
      <alignment horizontal="right"/>
    </xf>
    <xf numFmtId="169" fontId="69" fillId="64" borderId="0" xfId="0" applyNumberFormat="1" applyFont="1" applyFill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70" fillId="64" borderId="60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70" fillId="64" borderId="61" xfId="0" applyFont="1" applyFill="1" applyBorder="1" applyAlignment="1">
      <alignment horizontal="right"/>
    </xf>
    <xf numFmtId="0" fontId="70" fillId="64" borderId="62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center" vertical="center"/>
    </xf>
    <xf numFmtId="0" fontId="67" fillId="64" borderId="60" xfId="0" applyFont="1" applyFill="1" applyBorder="1" applyAlignment="1">
      <alignment vertical="center" wrapText="1"/>
    </xf>
    <xf numFmtId="0" fontId="69" fillId="65" borderId="61" xfId="0" applyFont="1" applyFill="1" applyBorder="1" applyAlignment="1">
      <alignment horizontal="right"/>
    </xf>
    <xf numFmtId="0" fontId="69" fillId="65" borderId="59" xfId="0" applyFont="1" applyFill="1" applyBorder="1" applyAlignment="1">
      <alignment horizontal="right"/>
    </xf>
    <xf numFmtId="0" fontId="69" fillId="65" borderId="61" xfId="0" applyFont="1" applyFill="1" applyBorder="1" applyAlignment="1">
      <alignment vertical="center"/>
    </xf>
    <xf numFmtId="0" fontId="69" fillId="65" borderId="60" xfId="0" applyFont="1" applyFill="1" applyBorder="1" applyAlignment="1">
      <alignment vertical="center"/>
    </xf>
    <xf numFmtId="0" fontId="69" fillId="65" borderId="61" xfId="0" applyFont="1" applyFill="1" applyBorder="1" applyAlignment="1">
      <alignment horizontal="center" vertical="center"/>
    </xf>
    <xf numFmtId="0" fontId="69" fillId="65" borderId="60" xfId="0" applyFont="1" applyFill="1" applyBorder="1" applyAlignment="1">
      <alignment horizontal="center" vertical="center"/>
    </xf>
    <xf numFmtId="0" fontId="69" fillId="65" borderId="62" xfId="0" applyFont="1" applyFill="1" applyBorder="1" applyAlignment="1">
      <alignment horizontal="center"/>
    </xf>
    <xf numFmtId="0" fontId="69" fillId="65" borderId="62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center" vertical="center"/>
    </xf>
    <xf numFmtId="0" fontId="70" fillId="65" borderId="62" xfId="0" applyFont="1" applyFill="1" applyBorder="1" applyAlignment="1">
      <alignment horizontal="right"/>
    </xf>
    <xf numFmtId="0" fontId="69" fillId="65" borderId="62" xfId="0" applyFont="1" applyFill="1" applyBorder="1"/>
    <xf numFmtId="0" fontId="70" fillId="65" borderId="61" xfId="0" applyFont="1" applyFill="1" applyBorder="1" applyAlignment="1">
      <alignment horizontal="right"/>
    </xf>
    <xf numFmtId="0" fontId="69" fillId="65" borderId="60" xfId="0" applyFont="1" applyFill="1" applyBorder="1" applyAlignment="1">
      <alignment horizontal="right"/>
    </xf>
    <xf numFmtId="0" fontId="70" fillId="65" borderId="60" xfId="0" applyFont="1" applyFill="1" applyBorder="1" applyAlignment="1">
      <alignment horizontal="right"/>
    </xf>
    <xf numFmtId="0" fontId="67" fillId="65" borderId="60" xfId="0" applyFont="1" applyFill="1" applyBorder="1" applyAlignment="1">
      <alignment vertical="center" wrapText="1"/>
    </xf>
    <xf numFmtId="0" fontId="68" fillId="65" borderId="60" xfId="0" applyFont="1" applyFill="1" applyBorder="1" applyAlignment="1">
      <alignment horizontal="center" vertical="center"/>
    </xf>
    <xf numFmtId="0" fontId="67" fillId="65" borderId="60" xfId="0" applyFont="1" applyFill="1" applyBorder="1" applyAlignment="1">
      <alignment horizontal="center" vertical="center"/>
    </xf>
    <xf numFmtId="0" fontId="102" fillId="73" borderId="60" xfId="0" applyFont="1" applyFill="1" applyBorder="1" applyAlignment="1">
      <alignment vertical="center" wrapText="1"/>
    </xf>
    <xf numFmtId="0" fontId="103" fillId="73" borderId="60" xfId="0" applyFont="1" applyFill="1" applyBorder="1" applyAlignment="1">
      <alignment horizontal="center" vertical="center"/>
    </xf>
    <xf numFmtId="169" fontId="70" fillId="64" borderId="0" xfId="0" applyNumberFormat="1" applyFont="1" applyFill="1" applyAlignment="1">
      <alignment horizontal="right"/>
    </xf>
    <xf numFmtId="0" fontId="104" fillId="73" borderId="62" xfId="0" applyFont="1" applyFill="1" applyBorder="1" applyAlignment="1">
      <alignment vertical="center"/>
    </xf>
    <xf numFmtId="0" fontId="104" fillId="73" borderId="62" xfId="0" applyFont="1" applyFill="1" applyBorder="1" applyAlignment="1">
      <alignment horizontal="center" vertical="center"/>
    </xf>
    <xf numFmtId="0" fontId="104" fillId="73" borderId="62" xfId="0" applyFont="1" applyFill="1" applyBorder="1" applyAlignment="1">
      <alignment horizontal="center"/>
    </xf>
    <xf numFmtId="0" fontId="104" fillId="73" borderId="62" xfId="0" applyFont="1" applyFill="1" applyBorder="1" applyAlignment="1">
      <alignment horizontal="right"/>
    </xf>
    <xf numFmtId="0" fontId="104" fillId="73" borderId="0" xfId="0" applyFont="1" applyFill="1" applyBorder="1" applyAlignment="1">
      <alignment horizontal="right"/>
    </xf>
    <xf numFmtId="169" fontId="105" fillId="73" borderId="0" xfId="0" applyNumberFormat="1" applyFont="1" applyFill="1" applyBorder="1" applyAlignment="1">
      <alignment horizontal="right"/>
    </xf>
    <xf numFmtId="0" fontId="104" fillId="73" borderId="60" xfId="0" applyFont="1" applyFill="1" applyBorder="1" applyAlignment="1">
      <alignment horizontal="right"/>
    </xf>
    <xf numFmtId="0" fontId="104" fillId="73" borderId="59" xfId="0" applyFont="1" applyFill="1" applyBorder="1" applyAlignment="1">
      <alignment horizontal="right"/>
    </xf>
    <xf numFmtId="0" fontId="104" fillId="73" borderId="61" xfId="0" applyFont="1" applyFill="1" applyBorder="1" applyAlignment="1">
      <alignment horizontal="right"/>
    </xf>
    <xf numFmtId="169" fontId="104" fillId="73" borderId="0" xfId="0" applyNumberFormat="1" applyFont="1" applyFill="1" applyBorder="1" applyAlignment="1">
      <alignment horizontal="right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8" fillId="0" borderId="56" xfId="0" applyFont="1" applyBorder="1" applyAlignment="1">
      <alignment horizontal="center"/>
    </xf>
    <xf numFmtId="0" fontId="58" fillId="0" borderId="57" xfId="0" applyFont="1" applyBorder="1" applyAlignment="1">
      <alignment horizontal="center"/>
    </xf>
    <xf numFmtId="0" fontId="58" fillId="0" borderId="58" xfId="0" applyFont="1" applyBorder="1" applyAlignment="1">
      <alignment horizontal="center"/>
    </xf>
    <xf numFmtId="0" fontId="59" fillId="0" borderId="32" xfId="0" applyFont="1" applyBorder="1" applyAlignment="1">
      <alignment horizontal="center"/>
    </xf>
    <xf numFmtId="0" fontId="59" fillId="0" borderId="0" xfId="0" applyFont="1" applyAlignment="1">
      <alignment horizontal="center"/>
    </xf>
    <xf numFmtId="0" fontId="59" fillId="0" borderId="16" xfId="0" applyFont="1" applyBorder="1" applyAlignment="1">
      <alignment horizontal="center"/>
    </xf>
    <xf numFmtId="0" fontId="57" fillId="0" borderId="56" xfId="75" applyFont="1" applyBorder="1" applyAlignment="1">
      <alignment horizontal="center" vertical="center" wrapText="1"/>
    </xf>
    <xf numFmtId="0" fontId="57" fillId="0" borderId="57" xfId="75" applyFont="1" applyBorder="1" applyAlignment="1">
      <alignment horizontal="center" vertical="center" wrapText="1"/>
    </xf>
    <xf numFmtId="0" fontId="57" fillId="0" borderId="58" xfId="75" applyFont="1" applyBorder="1" applyAlignment="1">
      <alignment horizontal="center" vertical="center" wrapText="1"/>
    </xf>
    <xf numFmtId="0" fontId="57" fillId="0" borderId="19" xfId="75" applyFont="1" applyBorder="1" applyAlignment="1">
      <alignment horizontal="center" vertical="center" wrapText="1"/>
    </xf>
    <xf numFmtId="0" fontId="57" fillId="0" borderId="22" xfId="75" applyFont="1" applyBorder="1" applyAlignment="1">
      <alignment horizontal="center" vertical="center" wrapText="1"/>
    </xf>
    <xf numFmtId="0" fontId="57" fillId="0" borderId="20" xfId="75" applyFont="1" applyBorder="1" applyAlignment="1">
      <alignment horizontal="center" vertical="center" wrapText="1"/>
    </xf>
    <xf numFmtId="0" fontId="58" fillId="0" borderId="13" xfId="76" applyFont="1" applyBorder="1" applyAlignment="1">
      <alignment horizontal="center" vertical="center"/>
    </xf>
    <xf numFmtId="0" fontId="58" fillId="0" borderId="10" xfId="76" applyFont="1" applyBorder="1" applyAlignment="1">
      <alignment horizontal="center" vertical="center"/>
    </xf>
    <xf numFmtId="0" fontId="58" fillId="0" borderId="11" xfId="76" applyFont="1" applyBorder="1" applyAlignment="1">
      <alignment horizontal="center" vertical="center"/>
    </xf>
    <xf numFmtId="0" fontId="58" fillId="0" borderId="12" xfId="76" applyFont="1" applyBorder="1" applyAlignment="1">
      <alignment horizontal="center" vertical="center"/>
    </xf>
    <xf numFmtId="0" fontId="57" fillId="0" borderId="10" xfId="76" applyFont="1" applyBorder="1" applyAlignment="1">
      <alignment horizontal="center"/>
    </xf>
    <xf numFmtId="0" fontId="57" fillId="0" borderId="11" xfId="76" applyFont="1" applyBorder="1" applyAlignment="1">
      <alignment horizontal="center"/>
    </xf>
    <xf numFmtId="0" fontId="57" fillId="0" borderId="12" xfId="76" applyFont="1" applyBorder="1" applyAlignment="1">
      <alignment horizontal="center"/>
    </xf>
    <xf numFmtId="172" fontId="58" fillId="0" borderId="13" xfId="76" applyNumberFormat="1" applyFont="1" applyBorder="1" applyAlignment="1">
      <alignment horizontal="center" vertical="center"/>
    </xf>
    <xf numFmtId="0" fontId="59" fillId="0" borderId="0" xfId="75" applyFont="1" applyBorder="1" applyAlignment="1">
      <alignment horizontal="center" wrapText="1"/>
    </xf>
    <xf numFmtId="0" fontId="59" fillId="0" borderId="16" xfId="75" applyFont="1" applyBorder="1" applyAlignment="1">
      <alignment horizontal="center" wrapText="1"/>
    </xf>
    <xf numFmtId="0" fontId="60" fillId="0" borderId="0" xfId="75" applyFont="1" applyBorder="1" applyAlignment="1">
      <alignment horizontal="center"/>
    </xf>
    <xf numFmtId="0" fontId="58" fillId="0" borderId="48" xfId="75" applyFont="1" applyBorder="1" applyAlignment="1">
      <alignment horizontal="center"/>
    </xf>
    <xf numFmtId="0" fontId="58" fillId="0" borderId="49" xfId="75" applyFont="1" applyBorder="1" applyAlignment="1">
      <alignment horizontal="center"/>
    </xf>
    <xf numFmtId="49" fontId="50" fillId="0" borderId="32" xfId="75" applyNumberFormat="1" applyFont="1" applyBorder="1" applyAlignment="1">
      <alignment horizontal="center" vertical="top" wrapText="1"/>
    </xf>
    <xf numFmtId="49" fontId="50" fillId="0" borderId="0" xfId="75" applyNumberFormat="1" applyFont="1" applyBorder="1" applyAlignment="1">
      <alignment horizontal="center" vertical="top" wrapText="1"/>
    </xf>
    <xf numFmtId="49" fontId="50" fillId="0" borderId="16" xfId="75" applyNumberFormat="1" applyFont="1" applyBorder="1" applyAlignment="1">
      <alignment horizontal="center" vertical="top" wrapText="1"/>
    </xf>
    <xf numFmtId="49" fontId="50" fillId="0" borderId="32" xfId="75" applyNumberFormat="1" applyFont="1" applyBorder="1" applyAlignment="1">
      <alignment horizontal="center" vertical="center" wrapText="1"/>
    </xf>
    <xf numFmtId="49" fontId="50" fillId="0" borderId="0" xfId="75" applyNumberFormat="1" applyFont="1" applyBorder="1" applyAlignment="1">
      <alignment horizontal="center" vertical="center" wrapText="1"/>
    </xf>
    <xf numFmtId="49" fontId="50" fillId="0" borderId="16" xfId="75" applyNumberFormat="1" applyFont="1" applyBorder="1" applyAlignment="1">
      <alignment horizontal="center" vertical="center" wrapText="1"/>
    </xf>
    <xf numFmtId="0" fontId="58" fillId="0" borderId="10" xfId="75" applyFont="1" applyBorder="1" applyAlignment="1">
      <alignment horizontal="center" vertical="center" wrapText="1"/>
    </xf>
    <xf numFmtId="0" fontId="58" fillId="0" borderId="11" xfId="75" applyFont="1" applyBorder="1" applyAlignment="1">
      <alignment horizontal="center" vertical="center" wrapText="1"/>
    </xf>
    <xf numFmtId="0" fontId="58" fillId="0" borderId="12" xfId="75" applyFont="1" applyBorder="1" applyAlignment="1">
      <alignment horizontal="center" vertical="center" wrapText="1"/>
    </xf>
    <xf numFmtId="0" fontId="58" fillId="0" borderId="32" xfId="1" applyFont="1" applyBorder="1" applyAlignment="1">
      <alignment horizontal="center" vertical="center" wrapText="1"/>
    </xf>
    <xf numFmtId="0" fontId="58" fillId="0" borderId="0" xfId="1" applyFont="1" applyBorder="1" applyAlignment="1">
      <alignment horizontal="center" vertical="center" wrapText="1"/>
    </xf>
    <xf numFmtId="0" fontId="58" fillId="0" borderId="16" xfId="1" applyFont="1" applyBorder="1" applyAlignment="1">
      <alignment horizontal="center" vertical="center" wrapText="1"/>
    </xf>
    <xf numFmtId="0" fontId="59" fillId="33" borderId="32" xfId="75" applyFont="1" applyFill="1" applyBorder="1" applyAlignment="1">
      <alignment horizontal="right"/>
    </xf>
    <xf numFmtId="0" fontId="59" fillId="33" borderId="0" xfId="75" applyFont="1" applyFill="1" applyBorder="1" applyAlignment="1">
      <alignment horizontal="right"/>
    </xf>
    <xf numFmtId="0" fontId="61" fillId="0" borderId="32" xfId="1" applyFont="1" applyBorder="1" applyAlignment="1">
      <alignment horizontal="left" vertical="center"/>
    </xf>
    <xf numFmtId="0" fontId="61" fillId="0" borderId="0" xfId="1" applyFont="1" applyBorder="1" applyAlignment="1">
      <alignment horizontal="left" vertical="center"/>
    </xf>
    <xf numFmtId="0" fontId="59" fillId="0" borderId="32" xfId="75" applyFont="1" applyBorder="1" applyAlignment="1">
      <alignment horizontal="right"/>
    </xf>
    <xf numFmtId="0" fontId="59" fillId="0" borderId="0" xfId="75" applyFont="1" applyBorder="1" applyAlignment="1">
      <alignment horizontal="right"/>
    </xf>
    <xf numFmtId="0" fontId="70" fillId="65" borderId="0" xfId="0" applyFont="1" applyFill="1" applyAlignment="1">
      <alignment horizontal="left" vertical="top"/>
    </xf>
    <xf numFmtId="0" fontId="70" fillId="65" borderId="0" xfId="0" applyFont="1" applyFill="1" applyAlignment="1">
      <alignment horizontal="left"/>
    </xf>
    <xf numFmtId="0" fontId="70" fillId="65" borderId="0" xfId="0" applyFont="1" applyFill="1" applyAlignment="1">
      <alignment horizontal="left" wrapText="1"/>
    </xf>
    <xf numFmtId="0" fontId="95" fillId="0" borderId="0" xfId="75" applyFont="1" applyBorder="1" applyAlignment="1">
      <alignment horizontal="center"/>
    </xf>
    <xf numFmtId="0" fontId="79" fillId="65" borderId="0" xfId="0" applyFont="1" applyFill="1" applyAlignment="1">
      <alignment horizontal="left"/>
    </xf>
    <xf numFmtId="0" fontId="79" fillId="65" borderId="0" xfId="0" applyFont="1" applyFill="1" applyAlignment="1">
      <alignment horizontal="left" vertical="top"/>
    </xf>
    <xf numFmtId="49" fontId="83" fillId="71" borderId="112" xfId="157" applyNumberFormat="1" applyFont="1" applyFill="1" applyBorder="1" applyAlignment="1">
      <alignment horizontal="left" vertical="center"/>
    </xf>
    <xf numFmtId="49" fontId="83" fillId="71" borderId="11" xfId="157" applyNumberFormat="1" applyFont="1" applyFill="1" applyBorder="1" applyAlignment="1">
      <alignment horizontal="left" vertical="center"/>
    </xf>
    <xf numFmtId="49" fontId="83" fillId="71" borderId="12" xfId="157" applyNumberFormat="1" applyFont="1" applyFill="1" applyBorder="1" applyAlignment="1">
      <alignment horizontal="left" vertical="center"/>
    </xf>
    <xf numFmtId="0" fontId="51" fillId="0" borderId="105" xfId="157" applyFont="1" applyBorder="1" applyAlignment="1">
      <alignment horizontal="left" vertical="center"/>
    </xf>
    <xf numFmtId="0" fontId="51" fillId="0" borderId="14" xfId="157" applyFont="1" applyBorder="1" applyAlignment="1">
      <alignment horizontal="left" vertical="center"/>
    </xf>
    <xf numFmtId="0" fontId="51" fillId="0" borderId="15" xfId="157" applyFont="1" applyBorder="1" applyAlignment="1">
      <alignment horizontal="left" vertical="center"/>
    </xf>
    <xf numFmtId="0" fontId="51" fillId="0" borderId="103" xfId="157" applyFont="1" applyBorder="1" applyAlignment="1">
      <alignment horizontal="left" vertical="center"/>
    </xf>
    <xf numFmtId="0" fontId="51" fillId="0" borderId="22" xfId="157" applyFont="1" applyBorder="1" applyAlignment="1">
      <alignment horizontal="left" vertical="center"/>
    </xf>
    <xf numFmtId="0" fontId="51" fillId="0" borderId="20" xfId="157" applyFont="1" applyBorder="1" applyAlignment="1">
      <alignment horizontal="left" vertical="center"/>
    </xf>
    <xf numFmtId="0" fontId="51" fillId="0" borderId="112" xfId="157" applyFont="1" applyBorder="1" applyAlignment="1">
      <alignment horizontal="left" vertical="center"/>
    </xf>
    <xf numFmtId="0" fontId="51" fillId="0" borderId="11" xfId="157" applyFont="1" applyBorder="1" applyAlignment="1">
      <alignment horizontal="left" vertical="center"/>
    </xf>
    <xf numFmtId="0" fontId="51" fillId="0" borderId="12" xfId="157" applyFont="1" applyBorder="1" applyAlignment="1">
      <alignment horizontal="left" vertical="center"/>
    </xf>
    <xf numFmtId="0" fontId="81" fillId="70" borderId="101" xfId="157" applyFont="1" applyFill="1" applyBorder="1" applyAlignment="1">
      <alignment horizontal="center" vertical="center"/>
    </xf>
    <xf numFmtId="0" fontId="81" fillId="70" borderId="61" xfId="157" applyFont="1" applyFill="1" applyBorder="1" applyAlignment="1">
      <alignment horizontal="center" vertical="center"/>
    </xf>
    <xf numFmtId="0" fontId="81" fillId="70" borderId="102" xfId="157" applyFont="1" applyFill="1" applyBorder="1" applyAlignment="1">
      <alignment horizontal="center" vertical="center"/>
    </xf>
    <xf numFmtId="0" fontId="81" fillId="70" borderId="103" xfId="157" applyFont="1" applyFill="1" applyBorder="1" applyAlignment="1">
      <alignment horizontal="center" vertical="center"/>
    </xf>
    <xf numFmtId="0" fontId="81" fillId="70" borderId="22" xfId="157" applyFont="1" applyFill="1" applyBorder="1" applyAlignment="1">
      <alignment horizontal="center" vertical="center"/>
    </xf>
    <xf numFmtId="0" fontId="81" fillId="70" borderId="104" xfId="157" applyFont="1" applyFill="1" applyBorder="1" applyAlignment="1">
      <alignment horizontal="center" vertical="center"/>
    </xf>
    <xf numFmtId="0" fontId="51" fillId="0" borderId="106" xfId="157" applyFont="1" applyBorder="1" applyAlignment="1">
      <alignment horizontal="left" vertical="center"/>
    </xf>
    <xf numFmtId="0" fontId="51" fillId="0" borderId="103" xfId="157" applyFont="1" applyBorder="1" applyAlignment="1">
      <alignment horizontal="center" vertical="top"/>
    </xf>
    <xf numFmtId="0" fontId="51" fillId="0" borderId="22" xfId="157" applyFont="1" applyBorder="1" applyAlignment="1">
      <alignment horizontal="center" vertical="top"/>
    </xf>
    <xf numFmtId="0" fontId="51" fillId="0" borderId="104" xfId="157" applyFont="1" applyBorder="1" applyAlignment="1">
      <alignment horizontal="center" vertical="top"/>
    </xf>
    <xf numFmtId="0" fontId="51" fillId="0" borderId="107" xfId="157" applyFont="1" applyBorder="1" applyAlignment="1">
      <alignment horizontal="left" vertical="center"/>
    </xf>
    <xf numFmtId="0" fontId="51" fillId="0" borderId="0" xfId="157" applyFont="1" applyBorder="1" applyAlignment="1">
      <alignment horizontal="left" vertical="center"/>
    </xf>
    <xf numFmtId="0" fontId="51" fillId="0" borderId="17" xfId="157" applyFont="1" applyBorder="1" applyAlignment="1">
      <alignment horizontal="left" vertical="center"/>
    </xf>
    <xf numFmtId="0" fontId="82" fillId="0" borderId="103" xfId="157" applyFont="1" applyBorder="1" applyAlignment="1">
      <alignment horizontal="left" vertical="center" wrapText="1"/>
    </xf>
    <xf numFmtId="0" fontId="82" fillId="0" borderId="22" xfId="157" applyFont="1" applyBorder="1" applyAlignment="1">
      <alignment horizontal="left" vertical="center" wrapText="1"/>
    </xf>
    <xf numFmtId="0" fontId="82" fillId="0" borderId="20" xfId="157" applyFont="1" applyBorder="1" applyAlignment="1">
      <alignment horizontal="left" vertical="center" wrapText="1"/>
    </xf>
    <xf numFmtId="0" fontId="82" fillId="0" borderId="19" xfId="157" applyFont="1" applyBorder="1" applyAlignment="1">
      <alignment horizontal="left" vertical="center" wrapText="1"/>
    </xf>
    <xf numFmtId="0" fontId="106" fillId="74" borderId="122" xfId="0" applyFont="1" applyFill="1" applyBorder="1" applyAlignment="1">
      <alignment horizontal="left" vertical="center"/>
    </xf>
    <xf numFmtId="0" fontId="106" fillId="74" borderId="0" xfId="0" applyFont="1" applyFill="1" applyBorder="1" applyAlignment="1">
      <alignment horizontal="left" vertical="center"/>
    </xf>
    <xf numFmtId="0" fontId="58" fillId="60" borderId="130" xfId="161" applyFont="1" applyFill="1" applyBorder="1" applyAlignment="1">
      <alignment horizontal="center" vertical="center" wrapText="1"/>
    </xf>
    <xf numFmtId="0" fontId="58" fillId="60" borderId="131" xfId="161" applyFont="1" applyFill="1" applyBorder="1" applyAlignment="1">
      <alignment horizontal="center" vertical="center" wrapText="1"/>
    </xf>
    <xf numFmtId="0" fontId="58" fillId="60" borderId="132" xfId="161" applyFont="1" applyFill="1" applyBorder="1" applyAlignment="1">
      <alignment horizontal="center" vertical="center" wrapText="1"/>
    </xf>
    <xf numFmtId="0" fontId="62" fillId="60" borderId="130" xfId="161" applyFont="1" applyFill="1" applyBorder="1" applyAlignment="1">
      <alignment horizontal="center" vertical="center" wrapText="1"/>
    </xf>
    <xf numFmtId="0" fontId="62" fillId="60" borderId="132" xfId="161" applyFont="1" applyFill="1" applyBorder="1" applyAlignment="1">
      <alignment horizontal="center" vertical="center" wrapText="1"/>
    </xf>
    <xf numFmtId="0" fontId="69" fillId="60" borderId="130" xfId="0" applyFont="1" applyFill="1" applyBorder="1" applyAlignment="1">
      <alignment horizontal="center" vertical="center" wrapText="1"/>
    </xf>
    <xf numFmtId="0" fontId="69" fillId="60" borderId="132" xfId="0" applyFont="1" applyFill="1" applyBorder="1" applyAlignment="1">
      <alignment horizontal="center" vertical="center" wrapText="1"/>
    </xf>
    <xf numFmtId="0" fontId="106" fillId="74" borderId="123" xfId="0" applyFont="1" applyFill="1" applyBorder="1" applyAlignment="1">
      <alignment horizontal="left" vertical="center"/>
    </xf>
    <xf numFmtId="0" fontId="107" fillId="60" borderId="124" xfId="0" applyFont="1" applyFill="1" applyBorder="1" applyAlignment="1">
      <alignment horizontal="center" vertical="center"/>
    </xf>
    <xf numFmtId="0" fontId="107" fillId="60" borderId="60" xfId="0" applyFont="1" applyFill="1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0" borderId="127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66" borderId="55" xfId="0" applyFill="1" applyBorder="1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/>
    </xf>
    <xf numFmtId="0" fontId="0" fillId="0" borderId="117" xfId="0" applyBorder="1" applyAlignment="1">
      <alignment horizontal="center"/>
    </xf>
    <xf numFmtId="0" fontId="0" fillId="0" borderId="118" xfId="0" applyBorder="1" applyAlignment="1">
      <alignment horizontal="center"/>
    </xf>
    <xf numFmtId="0" fontId="117" fillId="77" borderId="19" xfId="150" applyFont="1" applyFill="1" applyBorder="1" applyAlignment="1">
      <alignment horizontal="left" vertical="center"/>
    </xf>
    <xf numFmtId="0" fontId="117" fillId="77" borderId="22" xfId="150" applyFont="1" applyFill="1" applyBorder="1" applyAlignment="1">
      <alignment horizontal="left" vertical="center"/>
    </xf>
    <xf numFmtId="0" fontId="53" fillId="69" borderId="32" xfId="150" applyFill="1" applyBorder="1" applyAlignment="1">
      <alignment horizontal="left" vertical="center"/>
    </xf>
    <xf numFmtId="0" fontId="53" fillId="69" borderId="0" xfId="150" applyFill="1" applyBorder="1" applyAlignment="1">
      <alignment horizontal="left" vertical="center"/>
    </xf>
    <xf numFmtId="0" fontId="117" fillId="76" borderId="32" xfId="150" applyFont="1" applyFill="1" applyBorder="1" applyAlignment="1">
      <alignment horizontal="left" vertical="center"/>
    </xf>
    <xf numFmtId="0" fontId="117" fillId="76" borderId="0" xfId="150" applyFont="1" applyFill="1" applyBorder="1" applyAlignment="1">
      <alignment horizontal="left" vertical="center"/>
    </xf>
    <xf numFmtId="0" fontId="53" fillId="0" borderId="32" xfId="150" applyBorder="1" applyAlignment="1">
      <alignment horizontal="left" vertical="center"/>
    </xf>
    <xf numFmtId="0" fontId="53" fillId="0" borderId="0" xfId="150" applyBorder="1" applyAlignment="1">
      <alignment horizontal="left" vertical="center"/>
    </xf>
    <xf numFmtId="0" fontId="0" fillId="0" borderId="55" xfId="0" applyBorder="1" applyAlignment="1">
      <alignment horizontal="center" vertical="center" wrapText="1"/>
    </xf>
    <xf numFmtId="0" fontId="116" fillId="76" borderId="56" xfId="150" applyFont="1" applyFill="1" applyBorder="1" applyAlignment="1">
      <alignment horizontal="center" vertical="center"/>
    </xf>
    <xf numFmtId="0" fontId="116" fillId="76" borderId="57" xfId="150" applyFont="1" applyFill="1" applyBorder="1" applyAlignment="1">
      <alignment horizontal="center" vertical="center"/>
    </xf>
    <xf numFmtId="0" fontId="116" fillId="76" borderId="58" xfId="150" applyFont="1" applyFill="1" applyBorder="1" applyAlignment="1">
      <alignment horizontal="center" vertical="center"/>
    </xf>
    <xf numFmtId="0" fontId="117" fillId="0" borderId="32" xfId="150" applyFont="1" applyBorder="1" applyAlignment="1">
      <alignment horizontal="center" vertical="center"/>
    </xf>
    <xf numFmtId="0" fontId="117" fillId="0" borderId="0" xfId="150" applyFont="1" applyBorder="1" applyAlignment="1">
      <alignment horizontal="center" vertical="center"/>
    </xf>
    <xf numFmtId="0" fontId="53" fillId="0" borderId="0" xfId="150" applyBorder="1" applyAlignment="1">
      <alignment horizontal="center" vertical="center"/>
    </xf>
  </cellXfs>
  <cellStyles count="169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xcel Built-in Normal" xfId="159"/>
    <cellStyle name="Incorreto 2" xfId="61"/>
    <cellStyle name="Incorreto 3" xfId="62"/>
    <cellStyle name="Indefinido" xfId="63"/>
    <cellStyle name="Moeda" xfId="162" builtinId="4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2" xfId="1"/>
    <cellStyle name="Normal 2 2" xfId="76"/>
    <cellStyle name="Normal 2 2 2" xfId="77"/>
    <cellStyle name="Normal 2 2 2 2" xfId="164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49 2" xfId="165"/>
    <cellStyle name="Normal 5" xfId="96"/>
    <cellStyle name="Normal 5 2" xfId="97"/>
    <cellStyle name="Normal 5 6 2" xfId="166"/>
    <cellStyle name="Normal 6" xfId="98"/>
    <cellStyle name="Normal 6 2" xfId="99"/>
    <cellStyle name="Normal 7" xfId="100"/>
    <cellStyle name="Normal 7 2" xfId="101"/>
    <cellStyle name="Normal 8" xfId="2"/>
    <cellStyle name="Normal 9" xfId="150"/>
    <cellStyle name="Normal_Baixio-Etapa1A-Complementar-Det" xfId="152"/>
    <cellStyle name="Normal_JANEIRO-2005" xfId="161"/>
    <cellStyle name="Normal_Pesquisa no referencial 10 de maio de 2013" xfId="148"/>
    <cellStyle name="Normal_PP-VI" xfId="157"/>
    <cellStyle name="Nota 2" xfId="102"/>
    <cellStyle name="Nota 3" xfId="103"/>
    <cellStyle name="Nota 4" xfId="104"/>
    <cellStyle name="Porcentagem" xfId="151" builtinId="5"/>
    <cellStyle name="Porcentagem 10 2" xfId="167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" xfId="154" builtinId="3"/>
    <cellStyle name="Separador de milhares 10" xfId="160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6"/>
    <cellStyle name="Vírgula 9" xfId="163"/>
    <cellStyle name="Vírgula 9 2" xfId="168"/>
  </cellStyles>
  <dxfs count="25">
    <dxf>
      <font>
        <color auto="1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externalLink" Target="externalLinks/externalLink10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1</xdr:row>
      <xdr:rowOff>0</xdr:rowOff>
    </xdr:from>
    <xdr:to>
      <xdr:col>1</xdr:col>
      <xdr:colOff>819151</xdr:colOff>
      <xdr:row>1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xmlns="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32</xdr:row>
      <xdr:rowOff>124945</xdr:rowOff>
    </xdr:from>
    <xdr:to>
      <xdr:col>3</xdr:col>
      <xdr:colOff>962025</xdr:colOff>
      <xdr:row>32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DB849C13-C18B-406E-98BD-D4FF9023388A}"/>
            </a:ext>
          </a:extLst>
        </xdr:cNvPr>
        <xdr:cNvSpPr txBox="1"/>
      </xdr:nvSpPr>
      <xdr:spPr>
        <a:xfrm>
          <a:off x="1963272" y="6106645"/>
          <a:ext cx="4380378" cy="36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32</xdr:row>
      <xdr:rowOff>122145</xdr:rowOff>
    </xdr:from>
    <xdr:to>
      <xdr:col>1</xdr:col>
      <xdr:colOff>819151</xdr:colOff>
      <xdr:row>32</xdr:row>
      <xdr:rowOff>528124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xmlns="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6103845"/>
          <a:ext cx="1657350" cy="44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D.GEP/TR/PI/PI.Adutora.Curimata/7%20TR%20e%20Anexos%20GCT/Anexo%203%20Or&#231;amento/1%20OR.Adutora.Curimata.PE.UPR.GC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FP"/>
      <sheetName val="PFP1.1_Topo"/>
      <sheetName val="PFP1.2_Geo"/>
      <sheetName val="PFP2.1_FatorKa"/>
      <sheetName val="PFP2.2_FatorKb"/>
      <sheetName val="PFP3_FatorKc"/>
      <sheetName val="CRO1_Ins-Pro"/>
      <sheetName val="CRO2_Ins-Mes"/>
      <sheetName val="CT_CV"/>
      <sheetName val="materiais"/>
    </sheetNames>
    <sheetDataSet>
      <sheetData sheetId="0">
        <row r="6">
          <cell r="D6" t="str">
            <v>Codevasf (Sede)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Analítico CCUs"/>
      <sheetName val="Insumos"/>
      <sheetName val="QuQuant"/>
      <sheetName val="Tabela Abril 2000"/>
      <sheetName val="TABELA"/>
      <sheetName val="PSCEGERAL"/>
      <sheetName val="Dados"/>
      <sheetName val="Planilha"/>
      <sheetName val="P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1">
    <tabColor rgb="FF0070C0"/>
  </sheetPr>
  <dimension ref="A1:S48"/>
  <sheetViews>
    <sheetView topLeftCell="B23" zoomScale="85" zoomScaleNormal="85" zoomScaleSheetLayoutView="70" workbookViewId="0">
      <selection activeCell="J35" sqref="J35"/>
    </sheetView>
  </sheetViews>
  <sheetFormatPr defaultRowHeight="15"/>
  <cols>
    <col min="1" max="2" width="21.7109375" style="188" customWidth="1"/>
    <col min="3" max="3" width="21.7109375" customWidth="1"/>
    <col min="4" max="7" width="15.7109375" customWidth="1"/>
    <col min="8" max="11" width="26" customWidth="1"/>
    <col min="12" max="12" width="26" style="512" customWidth="1"/>
    <col min="13" max="13" width="17" customWidth="1"/>
    <col min="14" max="16" width="13" customWidth="1"/>
    <col min="17" max="17" width="10.28515625" style="185" bestFit="1" customWidth="1"/>
    <col min="18" max="18" width="9.28515625" style="185" bestFit="1" customWidth="1"/>
    <col min="19" max="19" width="10.28515625" style="185" bestFit="1" customWidth="1"/>
  </cols>
  <sheetData>
    <row r="1" spans="1:16">
      <c r="A1" s="93" t="s">
        <v>575</v>
      </c>
      <c r="B1" s="93"/>
      <c r="C1" s="93"/>
      <c r="J1" t="s">
        <v>177</v>
      </c>
      <c r="K1" s="89"/>
      <c r="L1" s="89"/>
    </row>
    <row r="2" spans="1:16" s="1" customFormat="1" ht="24.75" customHeight="1">
      <c r="A2" s="823"/>
      <c r="B2" s="824"/>
      <c r="C2" s="824"/>
      <c r="D2" s="824"/>
      <c r="E2" s="824"/>
      <c r="F2" s="824"/>
      <c r="G2" s="824"/>
      <c r="H2" s="824"/>
      <c r="I2" s="824"/>
      <c r="J2" s="824"/>
      <c r="K2" s="825"/>
      <c r="L2" s="817" t="s">
        <v>442</v>
      </c>
    </row>
    <row r="3" spans="1:16" s="1" customFormat="1" ht="25.5" customHeight="1">
      <c r="A3" s="826"/>
      <c r="B3" s="827"/>
      <c r="C3" s="827"/>
      <c r="D3" s="827"/>
      <c r="E3" s="827"/>
      <c r="F3" s="827"/>
      <c r="G3" s="827"/>
      <c r="H3" s="827"/>
      <c r="I3" s="827"/>
      <c r="J3" s="827"/>
      <c r="K3" s="828"/>
      <c r="L3" s="818"/>
    </row>
    <row r="4" spans="1:16" s="1" customFormat="1" ht="28.5" customHeight="1">
      <c r="A4" s="829"/>
      <c r="B4" s="830"/>
      <c r="C4" s="830"/>
      <c r="D4" s="830"/>
      <c r="E4" s="830"/>
      <c r="F4" s="830"/>
      <c r="G4" s="830"/>
      <c r="H4" s="830"/>
      <c r="I4" s="830"/>
      <c r="J4" s="830"/>
      <c r="K4" s="831"/>
      <c r="L4" s="818"/>
    </row>
    <row r="5" spans="1:16" ht="54.75" customHeight="1">
      <c r="A5" s="833" t="str">
        <f>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5" s="821"/>
      <c r="C5" s="821"/>
      <c r="D5" s="821"/>
      <c r="E5" s="821"/>
      <c r="F5" s="821"/>
      <c r="G5" s="821"/>
      <c r="H5" s="821"/>
      <c r="I5" s="821"/>
      <c r="J5" s="821"/>
      <c r="K5" s="822"/>
      <c r="L5" s="819"/>
    </row>
    <row r="6" spans="1:16" s="512" customFormat="1" ht="28.5" customHeight="1">
      <c r="A6" s="553"/>
      <c r="B6" s="820" t="s">
        <v>408</v>
      </c>
      <c r="C6" s="821"/>
      <c r="D6" s="821"/>
      <c r="E6" s="821"/>
      <c r="F6" s="821"/>
      <c r="G6" s="821"/>
      <c r="H6" s="821"/>
      <c r="I6" s="821"/>
      <c r="J6" s="821"/>
      <c r="K6" s="822"/>
      <c r="L6" s="556">
        <v>3.61E-2</v>
      </c>
    </row>
    <row r="7" spans="1:16" ht="27" customHeight="1">
      <c r="A7" s="832" t="s">
        <v>0</v>
      </c>
      <c r="B7" s="832" t="s">
        <v>181</v>
      </c>
      <c r="C7" s="832" t="s">
        <v>182</v>
      </c>
      <c r="D7" s="834" t="s">
        <v>1</v>
      </c>
      <c r="E7" s="834"/>
      <c r="F7" s="834"/>
      <c r="G7" s="835"/>
      <c r="H7" s="489" t="s">
        <v>2</v>
      </c>
      <c r="I7" s="486">
        <f>BDI!D24</f>
        <v>0</v>
      </c>
      <c r="J7" s="487" t="s">
        <v>382</v>
      </c>
      <c r="K7" s="488" t="e">
        <f>K41/('MEMÓRIA DE CÁLCULO'!E9*'MEMÓRIA DE CÁLCULO'!J12)</f>
        <v>#DIV/0!</v>
      </c>
      <c r="L7" s="488" t="e">
        <f>L41/('MEMÓRIA DE CÁLCULO'!E9*'MEMÓRIA DE CÁLCULO'!J12)</f>
        <v>#DIV/0!</v>
      </c>
    </row>
    <row r="8" spans="1:16" ht="15" customHeight="1">
      <c r="A8" s="832"/>
      <c r="B8" s="832"/>
      <c r="C8" s="832"/>
      <c r="D8" s="836"/>
      <c r="E8" s="836"/>
      <c r="F8" s="836"/>
      <c r="G8" s="837"/>
      <c r="H8" s="840" t="s">
        <v>3</v>
      </c>
      <c r="I8" s="841"/>
      <c r="J8" s="97" t="s">
        <v>4</v>
      </c>
      <c r="K8" s="98" t="s">
        <v>5</v>
      </c>
      <c r="L8" s="98"/>
    </row>
    <row r="9" spans="1:16" ht="15.75">
      <c r="A9" s="832"/>
      <c r="B9" s="832"/>
      <c r="C9" s="832"/>
      <c r="D9" s="836"/>
      <c r="E9" s="836"/>
      <c r="F9" s="836"/>
      <c r="G9" s="837"/>
      <c r="H9" s="842"/>
      <c r="I9" s="843"/>
      <c r="J9" s="496">
        <f>'ENC. SOCIAIS'!$E$51</f>
        <v>0</v>
      </c>
      <c r="K9" s="99">
        <f>'ENC. SOCIAIS'!$F$51</f>
        <v>0</v>
      </c>
      <c r="L9" s="99"/>
    </row>
    <row r="10" spans="1:16" ht="63">
      <c r="A10" s="832"/>
      <c r="B10" s="832"/>
      <c r="C10" s="832"/>
      <c r="D10" s="838"/>
      <c r="E10" s="838"/>
      <c r="F10" s="838"/>
      <c r="G10" s="839"/>
      <c r="H10" s="100" t="s">
        <v>6</v>
      </c>
      <c r="I10" s="101" t="s">
        <v>7</v>
      </c>
      <c r="J10" s="102" t="s">
        <v>440</v>
      </c>
      <c r="K10" s="103" t="s">
        <v>443</v>
      </c>
      <c r="L10" s="103" t="s">
        <v>441</v>
      </c>
    </row>
    <row r="11" spans="1:16" ht="39.950000000000003" customHeight="1">
      <c r="A11" s="104"/>
      <c r="B11" s="104"/>
      <c r="C11" s="104"/>
      <c r="D11" s="844" t="s">
        <v>10</v>
      </c>
      <c r="E11" s="844"/>
      <c r="F11" s="844"/>
      <c r="G11" s="844"/>
      <c r="H11" s="105"/>
      <c r="I11" s="106"/>
      <c r="J11" s="105"/>
      <c r="K11" s="107"/>
      <c r="L11" s="107"/>
    </row>
    <row r="12" spans="1:16" ht="39.950000000000003" customHeight="1">
      <c r="A12" s="108">
        <v>1</v>
      </c>
      <c r="B12" s="108" t="s">
        <v>306</v>
      </c>
      <c r="C12" s="800" t="s">
        <v>34</v>
      </c>
      <c r="D12" s="848" t="s">
        <v>11</v>
      </c>
      <c r="E12" s="848"/>
      <c r="F12" s="848"/>
      <c r="G12" s="848"/>
      <c r="H12" s="109" t="s">
        <v>164</v>
      </c>
      <c r="I12" s="109">
        <f>'MEMÓRIA DE CÁLCULO'!$D$18</f>
        <v>0</v>
      </c>
      <c r="J12" s="109" t="e">
        <f>'SERVIÇOS PRELI'!I16</f>
        <v>#DIV/0!</v>
      </c>
      <c r="K12" s="109" t="e">
        <f>ROUND(I12*J12,2)</f>
        <v>#DIV/0!</v>
      </c>
      <c r="L12" s="109" t="e">
        <f>ROUND(K12*(1+$L$6),2)</f>
        <v>#DIV/0!</v>
      </c>
      <c r="M12" s="339"/>
    </row>
    <row r="13" spans="1:16" ht="39.950000000000003" customHeight="1">
      <c r="A13" s="108">
        <v>2</v>
      </c>
      <c r="B13" s="108" t="s">
        <v>306</v>
      </c>
      <c r="C13" s="800" t="s">
        <v>38</v>
      </c>
      <c r="D13" s="848" t="s">
        <v>13</v>
      </c>
      <c r="E13" s="848"/>
      <c r="F13" s="848"/>
      <c r="G13" s="848"/>
      <c r="H13" s="513" t="s">
        <v>164</v>
      </c>
      <c r="I13" s="514">
        <f>'MEMÓRIA DE CÁLCULO'!E12</f>
        <v>0</v>
      </c>
      <c r="J13" s="109">
        <f>'SERVIÇOS PRELI'!I25</f>
        <v>0</v>
      </c>
      <c r="K13" s="109">
        <f>ROUND(I13*J13,2)</f>
        <v>0</v>
      </c>
      <c r="L13" s="109">
        <f>ROUND(K13*(1+$L$6),2)</f>
        <v>0</v>
      </c>
      <c r="M13" s="339"/>
    </row>
    <row r="14" spans="1:16" s="447" customFormat="1" ht="39.950000000000003" customHeight="1">
      <c r="A14" s="108">
        <v>3</v>
      </c>
      <c r="B14" s="108" t="s">
        <v>306</v>
      </c>
      <c r="C14" s="800" t="s">
        <v>31</v>
      </c>
      <c r="D14" s="848" t="s">
        <v>307</v>
      </c>
      <c r="E14" s="848"/>
      <c r="F14" s="848"/>
      <c r="G14" s="848"/>
      <c r="H14" s="109" t="s">
        <v>12</v>
      </c>
      <c r="I14" s="109">
        <v>1</v>
      </c>
      <c r="J14" s="109">
        <f>'SERVIÇOS PRELI'!H19</f>
        <v>0</v>
      </c>
      <c r="K14" s="109">
        <f>ROUND(I14*J14,2)</f>
        <v>0</v>
      </c>
      <c r="L14" s="109">
        <f>ROUND(K14*(1+$L$6),2)</f>
        <v>0</v>
      </c>
    </row>
    <row r="15" spans="1:16" s="447" customFormat="1" ht="39.950000000000003" customHeight="1">
      <c r="A15" s="104"/>
      <c r="B15" s="104"/>
      <c r="C15" s="104"/>
      <c r="D15" s="845" t="s">
        <v>308</v>
      </c>
      <c r="E15" s="846"/>
      <c r="F15" s="846"/>
      <c r="G15" s="847"/>
      <c r="H15" s="105"/>
      <c r="I15" s="105"/>
      <c r="J15" s="110"/>
      <c r="K15" s="105"/>
      <c r="L15" s="107"/>
      <c r="P15" s="96"/>
    </row>
    <row r="16" spans="1:16" s="497" customFormat="1" ht="39.950000000000003" customHeight="1">
      <c r="A16" s="503">
        <v>4</v>
      </c>
      <c r="B16" s="503" t="s">
        <v>306</v>
      </c>
      <c r="C16" s="801" t="s">
        <v>546</v>
      </c>
      <c r="D16" s="814" t="s">
        <v>394</v>
      </c>
      <c r="E16" s="815"/>
      <c r="F16" s="815"/>
      <c r="G16" s="816"/>
      <c r="H16" s="504" t="s">
        <v>14</v>
      </c>
      <c r="I16" s="505">
        <f>'MEMÓRIA DE CÁLCULO'!F30</f>
        <v>0</v>
      </c>
      <c r="J16" s="506">
        <f>'CPU CODEVASF'!H139</f>
        <v>0</v>
      </c>
      <c r="K16" s="109">
        <f>ROUND(I16*J16,2)</f>
        <v>0</v>
      </c>
      <c r="L16" s="109">
        <f>ROUND(K16*(1+$L$6),2)</f>
        <v>0</v>
      </c>
      <c r="P16" s="96"/>
    </row>
    <row r="17" spans="1:19" s="447" customFormat="1" ht="52.5" customHeight="1">
      <c r="A17" s="111">
        <v>5</v>
      </c>
      <c r="B17" s="111" t="s">
        <v>183</v>
      </c>
      <c r="C17" s="111">
        <v>5502114</v>
      </c>
      <c r="D17" s="810" t="s">
        <v>384</v>
      </c>
      <c r="E17" s="808"/>
      <c r="F17" s="808"/>
      <c r="G17" s="809"/>
      <c r="H17" s="109" t="s">
        <v>15</v>
      </c>
      <c r="I17" s="109">
        <f>'MEMÓRIA DE CÁLCULO'!$H$35</f>
        <v>0</v>
      </c>
      <c r="J17" s="109" t="e">
        <f>CPU_SICRO!I354</f>
        <v>#DIV/0!</v>
      </c>
      <c r="K17" s="109" t="e">
        <f>ROUND(I17*J17,2)</f>
        <v>#DIV/0!</v>
      </c>
      <c r="L17" s="109" t="e">
        <f>ROUND(K17*(1+$L$6),2)</f>
        <v>#DIV/0!</v>
      </c>
      <c r="M17" s="490"/>
      <c r="O17" s="90"/>
    </row>
    <row r="18" spans="1:19" s="447" customFormat="1" ht="39.950000000000003" customHeight="1">
      <c r="A18" s="111">
        <v>6</v>
      </c>
      <c r="B18" s="111" t="s">
        <v>183</v>
      </c>
      <c r="C18" s="111">
        <v>5502114</v>
      </c>
      <c r="D18" s="810" t="s">
        <v>385</v>
      </c>
      <c r="E18" s="808"/>
      <c r="F18" s="808"/>
      <c r="G18" s="809"/>
      <c r="H18" s="109" t="s">
        <v>15</v>
      </c>
      <c r="I18" s="109">
        <f>'MEMÓRIA DE CÁLCULO'!$H$40</f>
        <v>0</v>
      </c>
      <c r="J18" s="109" t="e">
        <f>CPU_SICRO!I386</f>
        <v>#DIV/0!</v>
      </c>
      <c r="K18" s="109" t="e">
        <f>ROUND(I18*J18,2)</f>
        <v>#DIV/0!</v>
      </c>
      <c r="L18" s="109" t="e">
        <f>ROUND(K18*(1+$L$6),2)</f>
        <v>#DIV/0!</v>
      </c>
      <c r="O18" s="90"/>
    </row>
    <row r="19" spans="1:19" ht="39.950000000000003" customHeight="1">
      <c r="A19" s="104"/>
      <c r="B19" s="104"/>
      <c r="C19" s="104"/>
      <c r="D19" s="845" t="s">
        <v>16</v>
      </c>
      <c r="E19" s="846"/>
      <c r="F19" s="846"/>
      <c r="G19" s="847"/>
      <c r="H19" s="105"/>
      <c r="I19" s="105"/>
      <c r="J19" s="110"/>
      <c r="K19" s="105"/>
      <c r="L19" s="107"/>
      <c r="P19" s="96"/>
      <c r="S19" s="96"/>
    </row>
    <row r="20" spans="1:19" ht="33.75" customHeight="1">
      <c r="A20" s="111">
        <v>7</v>
      </c>
      <c r="B20" s="111" t="s">
        <v>183</v>
      </c>
      <c r="C20" s="503">
        <v>4011463</v>
      </c>
      <c r="D20" s="849" t="s">
        <v>530</v>
      </c>
      <c r="E20" s="808"/>
      <c r="F20" s="808"/>
      <c r="G20" s="809"/>
      <c r="H20" s="748" t="s">
        <v>17</v>
      </c>
      <c r="I20" s="109">
        <f>'MEMÓRIA DE CÁLCULO'!H48</f>
        <v>0</v>
      </c>
      <c r="J20" s="109" t="e">
        <f>CPU_SICRO!I421</f>
        <v>#DIV/0!</v>
      </c>
      <c r="K20" s="109" t="e">
        <f t="shared" ref="K20:K25" si="0">ROUND(I20*J20,2)</f>
        <v>#DIV/0!</v>
      </c>
      <c r="L20" s="109" t="e">
        <f t="shared" ref="L20:L25" si="1">ROUND(K20*(1+$L$6),2)</f>
        <v>#DIV/0!</v>
      </c>
      <c r="M20" s="339"/>
      <c r="N20" s="90"/>
      <c r="O20" s="90"/>
      <c r="P20" s="90"/>
      <c r="Q20" s="90"/>
      <c r="R20" s="90"/>
      <c r="S20" s="90"/>
    </row>
    <row r="21" spans="1:19" ht="39.950000000000003" customHeight="1">
      <c r="A21" s="111">
        <v>8</v>
      </c>
      <c r="B21" s="111" t="s">
        <v>183</v>
      </c>
      <c r="C21" s="503">
        <v>4011353</v>
      </c>
      <c r="D21" s="849" t="s">
        <v>528</v>
      </c>
      <c r="E21" s="808"/>
      <c r="F21" s="808"/>
      <c r="G21" s="809"/>
      <c r="H21" s="748" t="s">
        <v>14</v>
      </c>
      <c r="I21" s="109">
        <f>'MEMÓRIA DE CÁLCULO'!F54</f>
        <v>0</v>
      </c>
      <c r="J21" s="109">
        <f>CPU_SICRO!I456</f>
        <v>0</v>
      </c>
      <c r="K21" s="109">
        <f t="shared" si="0"/>
        <v>0</v>
      </c>
      <c r="L21" s="109">
        <f t="shared" si="1"/>
        <v>0</v>
      </c>
      <c r="M21" s="339"/>
    </row>
    <row r="22" spans="1:19" ht="39.950000000000003" customHeight="1">
      <c r="A22" s="111">
        <v>9</v>
      </c>
      <c r="B22" s="111" t="s">
        <v>183</v>
      </c>
      <c r="C22" s="503">
        <v>4011351</v>
      </c>
      <c r="D22" s="807" t="s">
        <v>534</v>
      </c>
      <c r="E22" s="808"/>
      <c r="F22" s="808"/>
      <c r="G22" s="809"/>
      <c r="H22" s="504" t="s">
        <v>14</v>
      </c>
      <c r="I22" s="109">
        <f>'MEMÓRIA DE CÁLCULO'!F59</f>
        <v>0</v>
      </c>
      <c r="J22" s="109" t="e">
        <f>CPU_SICRO!I60</f>
        <v>#DIV/0!</v>
      </c>
      <c r="K22" s="109" t="e">
        <f t="shared" si="0"/>
        <v>#DIV/0!</v>
      </c>
      <c r="L22" s="109" t="e">
        <f t="shared" si="1"/>
        <v>#DIV/0!</v>
      </c>
      <c r="M22" s="339"/>
    </row>
    <row r="23" spans="1:19" s="564" customFormat="1" ht="33.75" customHeight="1">
      <c r="A23" s="111">
        <v>10</v>
      </c>
      <c r="B23" s="111" t="s">
        <v>183</v>
      </c>
      <c r="C23" s="503">
        <v>4011276</v>
      </c>
      <c r="D23" s="807" t="s">
        <v>529</v>
      </c>
      <c r="E23" s="808"/>
      <c r="F23" s="808"/>
      <c r="G23" s="809"/>
      <c r="H23" s="504" t="s">
        <v>15</v>
      </c>
      <c r="I23" s="109">
        <f>'MEMÓRIA DE CÁLCULO'!H65</f>
        <v>0</v>
      </c>
      <c r="J23" s="109" t="e">
        <f>CPU_SICRO!I493</f>
        <v>#DIV/0!</v>
      </c>
      <c r="K23" s="109" t="e">
        <f t="shared" si="0"/>
        <v>#DIV/0!</v>
      </c>
      <c r="L23" s="109" t="e">
        <f t="shared" si="1"/>
        <v>#DIV/0!</v>
      </c>
      <c r="M23" s="339"/>
      <c r="N23" s="90"/>
      <c r="O23" s="90"/>
      <c r="P23" s="90"/>
      <c r="Q23" s="90"/>
      <c r="R23" s="90"/>
      <c r="S23" s="90"/>
    </row>
    <row r="24" spans="1:19" s="564" customFormat="1" ht="39.950000000000003" customHeight="1">
      <c r="A24" s="111">
        <v>11</v>
      </c>
      <c r="B24" s="111" t="s">
        <v>183</v>
      </c>
      <c r="C24" s="503">
        <v>4011228</v>
      </c>
      <c r="D24" s="807" t="s">
        <v>472</v>
      </c>
      <c r="E24" s="808"/>
      <c r="F24" s="808"/>
      <c r="G24" s="809"/>
      <c r="H24" s="504" t="s">
        <v>15</v>
      </c>
      <c r="I24" s="109">
        <f>'MEMÓRIA DE CÁLCULO'!H71</f>
        <v>0</v>
      </c>
      <c r="J24" s="109" t="e">
        <f>CPU_SICRO!I97</f>
        <v>#DIV/0!</v>
      </c>
      <c r="K24" s="109" t="e">
        <f t="shared" si="0"/>
        <v>#DIV/0!</v>
      </c>
      <c r="L24" s="109" t="e">
        <f t="shared" si="1"/>
        <v>#DIV/0!</v>
      </c>
      <c r="M24" s="339"/>
    </row>
    <row r="25" spans="1:19" s="564" customFormat="1" ht="39.950000000000003" customHeight="1">
      <c r="A25" s="111">
        <v>12</v>
      </c>
      <c r="B25" s="111" t="s">
        <v>183</v>
      </c>
      <c r="C25" s="503">
        <v>4915637</v>
      </c>
      <c r="D25" s="810" t="s">
        <v>20</v>
      </c>
      <c r="E25" s="808"/>
      <c r="F25" s="808"/>
      <c r="G25" s="809"/>
      <c r="H25" s="504" t="s">
        <v>14</v>
      </c>
      <c r="I25" s="109">
        <f>'MEMÓRIA DE CÁLCULO'!F77</f>
        <v>0</v>
      </c>
      <c r="J25" s="109" t="e">
        <f>CPU_SICRO!I132</f>
        <v>#DIV/0!</v>
      </c>
      <c r="K25" s="109" t="e">
        <f t="shared" si="0"/>
        <v>#DIV/0!</v>
      </c>
      <c r="L25" s="109" t="e">
        <f t="shared" si="1"/>
        <v>#DIV/0!</v>
      </c>
      <c r="M25" s="339"/>
    </row>
    <row r="26" spans="1:19" s="564" customFormat="1" ht="39.950000000000003" customHeight="1">
      <c r="A26" s="104"/>
      <c r="B26" s="104"/>
      <c r="C26" s="104"/>
      <c r="D26" s="811" t="s">
        <v>463</v>
      </c>
      <c r="E26" s="812"/>
      <c r="F26" s="812"/>
      <c r="G26" s="813"/>
      <c r="H26" s="105"/>
      <c r="I26" s="105"/>
      <c r="J26" s="110"/>
      <c r="K26" s="105"/>
      <c r="L26" s="107"/>
    </row>
    <row r="27" spans="1:19" s="564" customFormat="1" ht="39.950000000000003" customHeight="1">
      <c r="A27" s="113">
        <v>13</v>
      </c>
      <c r="B27" s="587" t="s">
        <v>32</v>
      </c>
      <c r="C27" s="587" t="s">
        <v>464</v>
      </c>
      <c r="D27" s="810" t="s">
        <v>544</v>
      </c>
      <c r="E27" s="808"/>
      <c r="F27" s="808"/>
      <c r="G27" s="809"/>
      <c r="H27" s="504" t="s">
        <v>17</v>
      </c>
      <c r="I27" s="109">
        <f>'MEMÓRIA DE CÁLCULO'!H90</f>
        <v>0</v>
      </c>
      <c r="J27" s="109">
        <f>'CPU CODEVASF'!H118</f>
        <v>0</v>
      </c>
      <c r="K27" s="109">
        <f>ROUND(I27*J27,2)</f>
        <v>0</v>
      </c>
      <c r="L27" s="109">
        <f>ROUND(K27*(1+$L$6),2)</f>
        <v>0</v>
      </c>
      <c r="M27" s="339"/>
    </row>
    <row r="28" spans="1:19" s="564" customFormat="1" ht="39.950000000000003" customHeight="1">
      <c r="A28" s="111">
        <v>14</v>
      </c>
      <c r="B28" s="587" t="s">
        <v>32</v>
      </c>
      <c r="C28" s="587" t="s">
        <v>470</v>
      </c>
      <c r="D28" s="810" t="s">
        <v>465</v>
      </c>
      <c r="E28" s="808"/>
      <c r="F28" s="808"/>
      <c r="G28" s="809"/>
      <c r="H28" s="504" t="s">
        <v>17</v>
      </c>
      <c r="I28" s="109">
        <f>'MEMÓRIA DE CÁLCULO'!H84</f>
        <v>0</v>
      </c>
      <c r="J28" s="109">
        <f>'CPU CODEVASF'!H126</f>
        <v>0</v>
      </c>
      <c r="K28" s="109">
        <f>ROUND(I28*J28,2)</f>
        <v>0</v>
      </c>
      <c r="L28" s="109">
        <f>ROUND(K28*(1+$L$6),2)</f>
        <v>0</v>
      </c>
      <c r="M28" s="339"/>
    </row>
    <row r="29" spans="1:19" s="583" customFormat="1" ht="39.950000000000003" customHeight="1">
      <c r="A29" s="113">
        <v>15</v>
      </c>
      <c r="B29" s="587" t="s">
        <v>32</v>
      </c>
      <c r="C29" s="587" t="s">
        <v>391</v>
      </c>
      <c r="D29" s="810" t="s">
        <v>545</v>
      </c>
      <c r="E29" s="808"/>
      <c r="F29" s="808"/>
      <c r="G29" s="809"/>
      <c r="H29" s="504" t="s">
        <v>17</v>
      </c>
      <c r="I29" s="109">
        <f>'MEMÓRIA DE CÁLCULO'!H95</f>
        <v>0</v>
      </c>
      <c r="J29" s="109">
        <f>'CPU CODEVASF'!H110</f>
        <v>0</v>
      </c>
      <c r="K29" s="109">
        <f>ROUND(I29*J29,2)</f>
        <v>0</v>
      </c>
      <c r="L29" s="109">
        <f>ROUND(K29*(1+$L$6),2)</f>
        <v>0</v>
      </c>
      <c r="M29" s="339"/>
    </row>
    <row r="30" spans="1:19" ht="39.950000000000003" customHeight="1">
      <c r="A30" s="104"/>
      <c r="B30" s="104"/>
      <c r="C30" s="104"/>
      <c r="D30" s="811" t="s">
        <v>18</v>
      </c>
      <c r="E30" s="812"/>
      <c r="F30" s="812"/>
      <c r="G30" s="813"/>
      <c r="H30" s="105"/>
      <c r="I30" s="105"/>
      <c r="J30" s="110"/>
      <c r="K30" s="105"/>
      <c r="L30" s="107"/>
    </row>
    <row r="31" spans="1:19" ht="39.950000000000003" customHeight="1">
      <c r="A31" s="113">
        <v>16</v>
      </c>
      <c r="B31" s="111" t="s">
        <v>183</v>
      </c>
      <c r="C31" s="113">
        <v>5213440</v>
      </c>
      <c r="D31" s="814" t="s">
        <v>169</v>
      </c>
      <c r="E31" s="815"/>
      <c r="F31" s="815"/>
      <c r="G31" s="816"/>
      <c r="H31" s="112" t="s">
        <v>12</v>
      </c>
      <c r="I31" s="109">
        <f>'MEMÓRIA DE CÁLCULO'!H102</f>
        <v>0</v>
      </c>
      <c r="J31" s="109" t="e">
        <f>CPU_SICRO!$I$194</f>
        <v>#DIV/0!</v>
      </c>
      <c r="K31" s="109" t="e">
        <f>ROUND(I31*J31,2)</f>
        <v>#DIV/0!</v>
      </c>
      <c r="L31" s="109" t="e">
        <f>ROUND(K31*(1+$L$6),2)</f>
        <v>#DIV/0!</v>
      </c>
      <c r="M31" s="339"/>
    </row>
    <row r="32" spans="1:19" ht="39.950000000000003" customHeight="1">
      <c r="A32" s="111">
        <v>17</v>
      </c>
      <c r="B32" s="111" t="s">
        <v>183</v>
      </c>
      <c r="C32" s="111">
        <v>5213851</v>
      </c>
      <c r="D32" s="814" t="s">
        <v>170</v>
      </c>
      <c r="E32" s="815"/>
      <c r="F32" s="815"/>
      <c r="G32" s="816"/>
      <c r="H32" s="112" t="s">
        <v>12</v>
      </c>
      <c r="I32" s="109">
        <f>'MEMÓRIA DE CÁLCULO'!H108</f>
        <v>0</v>
      </c>
      <c r="J32" s="109" t="e">
        <f>CPU_SICRO!$I$262</f>
        <v>#DIV/0!</v>
      </c>
      <c r="K32" s="109" t="e">
        <f>ROUND(I32*J32,2)</f>
        <v>#DIV/0!</v>
      </c>
      <c r="L32" s="109" t="e">
        <f>ROUND(K32*(1+$L$6),2)</f>
        <v>#DIV/0!</v>
      </c>
      <c r="M32" s="339"/>
    </row>
    <row r="33" spans="1:19" ht="39.950000000000003" customHeight="1">
      <c r="A33" s="115"/>
      <c r="B33" s="115"/>
      <c r="C33" s="115"/>
      <c r="D33" s="116" t="s">
        <v>21</v>
      </c>
      <c r="E33" s="116"/>
      <c r="F33" s="116"/>
      <c r="G33" s="116"/>
      <c r="H33" s="117"/>
      <c r="I33" s="202"/>
      <c r="J33" s="118"/>
      <c r="K33" s="118"/>
      <c r="L33" s="107"/>
    </row>
    <row r="34" spans="1:19" ht="39.950000000000003" customHeight="1">
      <c r="A34" s="113">
        <v>18</v>
      </c>
      <c r="B34" s="111" t="s">
        <v>183</v>
      </c>
      <c r="C34" s="113">
        <v>2003373</v>
      </c>
      <c r="D34" s="855" t="s">
        <v>390</v>
      </c>
      <c r="E34" s="856"/>
      <c r="F34" s="856"/>
      <c r="G34" s="857"/>
      <c r="H34" s="114" t="s">
        <v>22</v>
      </c>
      <c r="I34" s="109">
        <f>'MEMÓRIA DE CÁLCULO'!$H$115</f>
        <v>0</v>
      </c>
      <c r="J34" s="109">
        <f>CPU_SICRO!I321</f>
        <v>0</v>
      </c>
      <c r="K34" s="109">
        <f>ROUND(I34*J34,2)</f>
        <v>0</v>
      </c>
      <c r="L34" s="109">
        <f>ROUND(K34*(1+$L$6),2)</f>
        <v>0</v>
      </c>
      <c r="M34" s="339"/>
    </row>
    <row r="35" spans="1:19" s="91" customFormat="1" ht="39.950000000000003" customHeight="1">
      <c r="A35" s="119"/>
      <c r="B35" s="119"/>
      <c r="C35" s="119"/>
      <c r="D35" s="120" t="s">
        <v>23</v>
      </c>
      <c r="E35" s="121"/>
      <c r="F35" s="121"/>
      <c r="G35" s="121"/>
      <c r="H35" s="122"/>
      <c r="I35" s="203"/>
      <c r="J35" s="123"/>
      <c r="K35" s="124"/>
      <c r="L35" s="107"/>
      <c r="Q35" s="185"/>
      <c r="R35" s="185"/>
      <c r="S35" s="185"/>
    </row>
    <row r="36" spans="1:19" s="91" customFormat="1" ht="39.950000000000003" customHeight="1">
      <c r="A36" s="111">
        <v>19</v>
      </c>
      <c r="B36" s="111" t="s">
        <v>306</v>
      </c>
      <c r="C36" s="800" t="s">
        <v>157</v>
      </c>
      <c r="D36" s="852" t="s">
        <v>159</v>
      </c>
      <c r="E36" s="853"/>
      <c r="F36" s="853"/>
      <c r="G36" s="854"/>
      <c r="H36" s="112" t="s">
        <v>14</v>
      </c>
      <c r="I36" s="109">
        <f>'MEMÓRIA DE CÁLCULO'!$H$123</f>
        <v>0</v>
      </c>
      <c r="J36" s="109">
        <f>'CPU CODEVASF'!$H$91</f>
        <v>0</v>
      </c>
      <c r="K36" s="109">
        <f>ROUND(I36*J36,2)</f>
        <v>0</v>
      </c>
      <c r="L36" s="109">
        <f>ROUND(K36*(1+$L$6),2)</f>
        <v>0</v>
      </c>
      <c r="M36" s="339"/>
      <c r="Q36" s="185"/>
      <c r="R36" s="185"/>
      <c r="S36" s="185"/>
    </row>
    <row r="37" spans="1:19" s="447" customFormat="1" ht="39.950000000000003" customHeight="1">
      <c r="A37" s="119"/>
      <c r="B37" s="119"/>
      <c r="C37" s="119"/>
      <c r="D37" s="446" t="s">
        <v>172</v>
      </c>
      <c r="E37" s="445"/>
      <c r="F37" s="445"/>
      <c r="G37" s="445"/>
      <c r="H37" s="122"/>
      <c r="I37" s="203"/>
      <c r="J37" s="123"/>
      <c r="K37" s="124"/>
      <c r="L37" s="107"/>
    </row>
    <row r="38" spans="1:19" s="447" customFormat="1" ht="39.950000000000003" customHeight="1">
      <c r="A38" s="111">
        <v>20</v>
      </c>
      <c r="B38" s="111" t="s">
        <v>306</v>
      </c>
      <c r="C38" s="800" t="s">
        <v>387</v>
      </c>
      <c r="D38" s="814" t="s">
        <v>309</v>
      </c>
      <c r="E38" s="853"/>
      <c r="F38" s="853"/>
      <c r="G38" s="854"/>
      <c r="H38" s="112" t="s">
        <v>22</v>
      </c>
      <c r="I38" s="109">
        <f>'MEMÓRIA DE CÁLCULO'!H130</f>
        <v>0</v>
      </c>
      <c r="J38" s="109">
        <f>'CPU CODEVASF'!H102</f>
        <v>0</v>
      </c>
      <c r="K38" s="109">
        <f>ROUND(I38*J38,2)</f>
        <v>0</v>
      </c>
      <c r="L38" s="109">
        <f>ROUND(K38*(1+$L$6),2)</f>
        <v>0</v>
      </c>
    </row>
    <row r="39" spans="1:19" ht="39.950000000000003" customHeight="1">
      <c r="A39" s="119"/>
      <c r="B39" s="119"/>
      <c r="C39" s="119"/>
      <c r="D39" s="120" t="s">
        <v>160</v>
      </c>
      <c r="E39" s="121"/>
      <c r="F39" s="121"/>
      <c r="G39" s="121"/>
      <c r="H39" s="122"/>
      <c r="I39" s="203"/>
      <c r="J39" s="123"/>
      <c r="K39" s="124"/>
      <c r="L39" s="107"/>
    </row>
    <row r="40" spans="1:19" ht="39.950000000000003" customHeight="1">
      <c r="A40" s="111">
        <v>21</v>
      </c>
      <c r="B40" s="111" t="s">
        <v>306</v>
      </c>
      <c r="C40" s="800" t="s">
        <v>566</v>
      </c>
      <c r="D40" s="852" t="s">
        <v>161</v>
      </c>
      <c r="E40" s="853"/>
      <c r="F40" s="853"/>
      <c r="G40" s="854"/>
      <c r="H40" s="112" t="s">
        <v>164</v>
      </c>
      <c r="I40" s="109">
        <f>'MEMÓRIA DE CÁLCULO'!$H$137</f>
        <v>0</v>
      </c>
      <c r="J40" s="109">
        <f>'CPU-16 Comp. Projeto Executivo'!G36</f>
        <v>0</v>
      </c>
      <c r="K40" s="109">
        <f>ROUND(I40*J40,2)</f>
        <v>0</v>
      </c>
      <c r="L40" s="109">
        <f>ROUND(K40*(1+$L$6),2)</f>
        <v>0</v>
      </c>
      <c r="M40" s="339"/>
    </row>
    <row r="41" spans="1:19" ht="39.950000000000003" customHeight="1">
      <c r="A41" s="850" t="s">
        <v>19</v>
      </c>
      <c r="B41" s="851"/>
      <c r="C41" s="851"/>
      <c r="D41" s="851"/>
      <c r="E41" s="851"/>
      <c r="F41" s="851"/>
      <c r="G41" s="851"/>
      <c r="H41" s="851"/>
      <c r="I41" s="851"/>
      <c r="J41" s="851"/>
      <c r="K41" s="557" t="e">
        <f>SUM(K12:K40)</f>
        <v>#DIV/0!</v>
      </c>
      <c r="L41" s="125" t="e">
        <f>SUM(L12:L40)</f>
        <v>#DIV/0!</v>
      </c>
      <c r="M41" s="799"/>
    </row>
    <row r="42" spans="1:19" ht="39.950000000000003" customHeight="1">
      <c r="A42" s="484" t="s">
        <v>383</v>
      </c>
      <c r="K42" s="419"/>
      <c r="L42" s="419"/>
      <c r="M42" s="90"/>
    </row>
    <row r="43" spans="1:19" ht="39.950000000000003" customHeight="1"/>
    <row r="44" spans="1:19" ht="39.950000000000003" customHeight="1"/>
    <row r="48" spans="1:19" ht="25.5" customHeight="1"/>
  </sheetData>
  <mergeCells count="36">
    <mergeCell ref="A41:J41"/>
    <mergeCell ref="D36:G36"/>
    <mergeCell ref="D40:G40"/>
    <mergeCell ref="D38:G38"/>
    <mergeCell ref="D34:G34"/>
    <mergeCell ref="D21:G21"/>
    <mergeCell ref="D14:G14"/>
    <mergeCell ref="D15:G15"/>
    <mergeCell ref="D17:G17"/>
    <mergeCell ref="D18:G18"/>
    <mergeCell ref="D16:G16"/>
    <mergeCell ref="D20:G20"/>
    <mergeCell ref="D30:G30"/>
    <mergeCell ref="D31:G31"/>
    <mergeCell ref="L2:L5"/>
    <mergeCell ref="D32:G32"/>
    <mergeCell ref="B6:K6"/>
    <mergeCell ref="A2:K4"/>
    <mergeCell ref="B7:B10"/>
    <mergeCell ref="A7:A10"/>
    <mergeCell ref="A5:K5"/>
    <mergeCell ref="C7:C10"/>
    <mergeCell ref="D7:G10"/>
    <mergeCell ref="H8:I9"/>
    <mergeCell ref="D11:G11"/>
    <mergeCell ref="D19:G19"/>
    <mergeCell ref="D12:G12"/>
    <mergeCell ref="D13:G13"/>
    <mergeCell ref="D23:G23"/>
    <mergeCell ref="D24:G24"/>
    <mergeCell ref="D25:G25"/>
    <mergeCell ref="D29:G29"/>
    <mergeCell ref="D22:G22"/>
    <mergeCell ref="D26:G26"/>
    <mergeCell ref="D27:G27"/>
    <mergeCell ref="D28:G28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527"/>
  <sheetViews>
    <sheetView workbookViewId="0">
      <selection activeCell="K537" sqref="K537"/>
    </sheetView>
  </sheetViews>
  <sheetFormatPr defaultColWidth="9.140625" defaultRowHeight="12.75"/>
  <cols>
    <col min="1" max="1" width="3.42578125" style="340" bestFit="1" customWidth="1"/>
    <col min="2" max="2" width="8.85546875" style="341" customWidth="1"/>
    <col min="3" max="3" width="5.28515625" style="342" customWidth="1"/>
    <col min="4" max="4" width="16.7109375" style="341" customWidth="1"/>
    <col min="5" max="5" width="12" style="341" bestFit="1" customWidth="1"/>
    <col min="6" max="6" width="13.140625" style="341" customWidth="1"/>
    <col min="7" max="7" width="6.140625" style="341" customWidth="1"/>
    <col min="8" max="8" width="18.28515625" style="341" customWidth="1"/>
    <col min="9" max="9" width="5.7109375" style="341" customWidth="1"/>
    <col min="10" max="10" width="11" style="341" bestFit="1" customWidth="1"/>
    <col min="11" max="11" width="9.140625" style="340"/>
    <col min="12" max="15" width="9.140625" style="341"/>
    <col min="16" max="16" width="12" style="341" bestFit="1" customWidth="1"/>
    <col min="17" max="17" width="9.140625" style="341"/>
    <col min="18" max="18" width="11" style="341" bestFit="1" customWidth="1"/>
    <col min="19" max="16384" width="9.140625" style="341"/>
  </cols>
  <sheetData>
    <row r="1" spans="1:11" ht="24" customHeight="1">
      <c r="A1" s="898" t="s">
        <v>426</v>
      </c>
      <c r="B1" s="898"/>
      <c r="C1" s="898"/>
      <c r="D1" s="898"/>
      <c r="E1" s="898"/>
      <c r="F1" s="898"/>
      <c r="G1" s="898"/>
      <c r="H1" s="898"/>
      <c r="I1" s="898"/>
    </row>
    <row r="2" spans="1:11" ht="13.5" hidden="1" customHeight="1">
      <c r="C2" s="516"/>
      <c r="D2" s="516"/>
      <c r="E2" s="516"/>
      <c r="F2" s="516"/>
      <c r="G2" s="516"/>
      <c r="H2" s="516"/>
      <c r="I2" s="516"/>
    </row>
    <row r="3" spans="1:11" hidden="1">
      <c r="H3" s="342" t="e">
        <f>'RESUMO MODULO MINIMO'!K41</f>
        <v>#DIV/0!</v>
      </c>
    </row>
    <row r="4" spans="1:11" hidden="1"/>
    <row r="5" spans="1:11" ht="15" hidden="1">
      <c r="H5" s="419" t="e">
        <f>ROUND(H3/(E12*1000*E10),3)</f>
        <v>#DIV/0!</v>
      </c>
    </row>
    <row r="6" spans="1:11" hidden="1"/>
    <row r="7" spans="1:11" hidden="1"/>
    <row r="8" spans="1:11" hidden="1"/>
    <row r="9" spans="1:11" ht="15" customHeight="1">
      <c r="B9" s="900" t="s">
        <v>262</v>
      </c>
      <c r="C9" s="900"/>
      <c r="D9" s="340" t="s">
        <v>263</v>
      </c>
      <c r="E9" s="346"/>
      <c r="F9" s="340" t="s">
        <v>22</v>
      </c>
      <c r="H9" s="899" t="s">
        <v>427</v>
      </c>
    </row>
    <row r="10" spans="1:11" ht="24" customHeight="1">
      <c r="B10" s="900" t="s">
        <v>413</v>
      </c>
      <c r="C10" s="900"/>
      <c r="D10" s="340" t="s">
        <v>263</v>
      </c>
      <c r="E10" s="346"/>
      <c r="F10" s="340" t="s">
        <v>22</v>
      </c>
      <c r="H10" s="899"/>
    </row>
    <row r="11" spans="1:11">
      <c r="B11" s="901" t="s">
        <v>412</v>
      </c>
      <c r="C11" s="901"/>
      <c r="D11" s="340" t="s">
        <v>263</v>
      </c>
      <c r="E11" s="345"/>
      <c r="F11" s="340" t="s">
        <v>22</v>
      </c>
    </row>
    <row r="12" spans="1:11" ht="15" customHeight="1">
      <c r="B12" s="900" t="s">
        <v>262</v>
      </c>
      <c r="C12" s="900"/>
      <c r="D12" s="340" t="s">
        <v>263</v>
      </c>
      <c r="E12" s="345"/>
      <c r="F12" s="340" t="s">
        <v>164</v>
      </c>
      <c r="H12" s="901" t="s">
        <v>414</v>
      </c>
      <c r="I12" s="901"/>
      <c r="K12" s="341"/>
    </row>
    <row r="13" spans="1:11">
      <c r="E13" s="340"/>
      <c r="H13" s="902" t="s">
        <v>415</v>
      </c>
      <c r="I13" s="902"/>
      <c r="K13" s="341"/>
    </row>
    <row r="14" spans="1:11">
      <c r="B14" s="341" t="s">
        <v>10</v>
      </c>
      <c r="E14" s="340"/>
      <c r="H14" s="341" t="s">
        <v>525</v>
      </c>
      <c r="K14" s="341"/>
    </row>
    <row r="15" spans="1:11" ht="15.75" customHeight="1">
      <c r="A15" s="585">
        <v>1</v>
      </c>
      <c r="B15" s="897" t="s">
        <v>266</v>
      </c>
      <c r="C15" s="897"/>
      <c r="D15" s="897"/>
      <c r="E15" s="897"/>
      <c r="H15" s="341" t="s">
        <v>460</v>
      </c>
      <c r="K15" s="341"/>
    </row>
    <row r="16" spans="1:11">
      <c r="K16" s="341"/>
    </row>
    <row r="17" spans="1:6">
      <c r="B17" s="340" t="s">
        <v>177</v>
      </c>
      <c r="C17" s="343"/>
      <c r="D17" s="348" t="s">
        <v>177</v>
      </c>
    </row>
    <row r="18" spans="1:6">
      <c r="B18" s="343">
        <f>$E$12</f>
        <v>0</v>
      </c>
      <c r="C18" s="343" t="s">
        <v>263</v>
      </c>
      <c r="D18" s="349">
        <f>B18</f>
        <v>0</v>
      </c>
      <c r="E18" s="340"/>
    </row>
    <row r="20" spans="1:6" ht="15.75" customHeight="1">
      <c r="A20" s="585">
        <v>2</v>
      </c>
      <c r="B20" s="897" t="s">
        <v>267</v>
      </c>
      <c r="C20" s="897"/>
      <c r="D20" s="897"/>
      <c r="E20" s="897"/>
    </row>
    <row r="22" spans="1:6">
      <c r="B22" s="340" t="s">
        <v>177</v>
      </c>
      <c r="C22" s="343"/>
      <c r="D22" s="348" t="s">
        <v>177</v>
      </c>
    </row>
    <row r="23" spans="1:6">
      <c r="B23" s="343">
        <f>$E$12</f>
        <v>0</v>
      </c>
      <c r="C23" s="343" t="s">
        <v>263</v>
      </c>
      <c r="D23" s="349">
        <f>B23</f>
        <v>0</v>
      </c>
    </row>
    <row r="25" spans="1:6">
      <c r="B25" s="341" t="s">
        <v>310</v>
      </c>
    </row>
    <row r="27" spans="1:6" ht="26.25" customHeight="1">
      <c r="A27" s="585">
        <v>4</v>
      </c>
      <c r="B27" s="896" t="s">
        <v>394</v>
      </c>
      <c r="C27" s="897"/>
      <c r="D27" s="897"/>
      <c r="E27" s="897"/>
      <c r="F27" s="897"/>
    </row>
    <row r="29" spans="1:6">
      <c r="B29" s="340" t="s">
        <v>264</v>
      </c>
      <c r="C29" s="343"/>
      <c r="D29" s="340" t="s">
        <v>167</v>
      </c>
      <c r="F29" s="348" t="s">
        <v>270</v>
      </c>
    </row>
    <row r="30" spans="1:6">
      <c r="B30" s="343">
        <f>$E$9</f>
        <v>0</v>
      </c>
      <c r="C30" s="343" t="s">
        <v>265</v>
      </c>
      <c r="D30" s="343">
        <f>$J$12</f>
        <v>0</v>
      </c>
      <c r="E30" s="340" t="s">
        <v>263</v>
      </c>
      <c r="F30" s="349">
        <f>B30*D30</f>
        <v>0</v>
      </c>
    </row>
    <row r="32" spans="1:6">
      <c r="A32" s="585">
        <v>5</v>
      </c>
      <c r="B32" s="897" t="str">
        <f>'RESUMO MODULO MINIMO'!$D$17</f>
        <v>Escavação, carga e transporte de material de 1ª categoria - DMT de 1.000 a 1.200 m - caminho de serviço em leito natural - com escavadeira e caminhão basculante de 14 m³</v>
      </c>
      <c r="C32" s="897"/>
      <c r="D32" s="897"/>
      <c r="E32" s="897"/>
      <c r="F32" s="344"/>
    </row>
    <row r="34" spans="1:8">
      <c r="B34" s="340" t="s">
        <v>264</v>
      </c>
      <c r="C34" s="343"/>
      <c r="D34" s="340" t="s">
        <v>167</v>
      </c>
      <c r="F34" s="340" t="s">
        <v>268</v>
      </c>
      <c r="H34" s="348" t="s">
        <v>269</v>
      </c>
    </row>
    <row r="35" spans="1:8">
      <c r="B35" s="567">
        <f>$E$9</f>
        <v>0</v>
      </c>
      <c r="C35" s="343" t="s">
        <v>265</v>
      </c>
      <c r="D35" s="517">
        <f>$J$12</f>
        <v>0</v>
      </c>
      <c r="E35" s="343" t="s">
        <v>265</v>
      </c>
      <c r="F35" s="343">
        <f>$J$14</f>
        <v>0</v>
      </c>
      <c r="G35" s="340" t="s">
        <v>263</v>
      </c>
      <c r="H35" s="349">
        <f>B35*D35*F35</f>
        <v>0</v>
      </c>
    </row>
    <row r="37" spans="1:8">
      <c r="A37" s="585">
        <v>6</v>
      </c>
      <c r="B37" s="896" t="str">
        <f>'RESUMO MODULO MINIMO'!$D$18</f>
        <v>Espalhamento de material em bota-fora</v>
      </c>
      <c r="C37" s="897"/>
      <c r="D37" s="897"/>
      <c r="E37" s="897"/>
      <c r="F37" s="344"/>
    </row>
    <row r="39" spans="1:8">
      <c r="B39" s="340" t="s">
        <v>264</v>
      </c>
      <c r="C39" s="343"/>
      <c r="D39" s="340" t="s">
        <v>167</v>
      </c>
      <c r="F39" s="340" t="s">
        <v>268</v>
      </c>
      <c r="H39" s="348" t="s">
        <v>269</v>
      </c>
    </row>
    <row r="40" spans="1:8">
      <c r="B40" s="567">
        <f>$E$9</f>
        <v>0</v>
      </c>
      <c r="C40" s="343" t="s">
        <v>265</v>
      </c>
      <c r="D40" s="517">
        <f>$J$12</f>
        <v>0</v>
      </c>
      <c r="E40" s="343" t="s">
        <v>265</v>
      </c>
      <c r="F40" s="567">
        <f>$J$14</f>
        <v>0</v>
      </c>
      <c r="G40" s="340" t="s">
        <v>263</v>
      </c>
      <c r="H40" s="349">
        <f>B40*D40*F40</f>
        <v>0</v>
      </c>
    </row>
    <row r="43" spans="1:8">
      <c r="B43" s="341" t="s">
        <v>16</v>
      </c>
    </row>
    <row r="44" spans="1:8" ht="13.5" customHeight="1"/>
    <row r="45" spans="1:8" ht="15" customHeight="1">
      <c r="A45" s="585">
        <v>7</v>
      </c>
      <c r="B45" s="896" t="s">
        <v>526</v>
      </c>
      <c r="C45" s="897"/>
      <c r="D45" s="897"/>
      <c r="E45" s="897"/>
      <c r="F45" s="897"/>
    </row>
    <row r="47" spans="1:8">
      <c r="B47" s="340" t="s">
        <v>264</v>
      </c>
      <c r="C47" s="343"/>
      <c r="D47" s="340" t="s">
        <v>167</v>
      </c>
      <c r="E47" s="341" t="s">
        <v>268</v>
      </c>
      <c r="F47" s="341" t="s">
        <v>531</v>
      </c>
      <c r="H47" s="348" t="s">
        <v>540</v>
      </c>
    </row>
    <row r="48" spans="1:8">
      <c r="B48" s="567">
        <f>$E$9</f>
        <v>0</v>
      </c>
      <c r="C48" s="343" t="s">
        <v>265</v>
      </c>
      <c r="D48" s="343">
        <f>$E$10</f>
        <v>0</v>
      </c>
      <c r="G48" s="340" t="s">
        <v>263</v>
      </c>
      <c r="H48" s="349">
        <f>B48*D48*E48*F48</f>
        <v>0</v>
      </c>
    </row>
    <row r="51" spans="1:11" ht="12.75" customHeight="1">
      <c r="A51" s="585">
        <v>8</v>
      </c>
      <c r="B51" s="897" t="s">
        <v>528</v>
      </c>
      <c r="C51" s="897"/>
      <c r="D51" s="897"/>
      <c r="E51" s="897"/>
      <c r="F51" s="344"/>
    </row>
    <row r="53" spans="1:11">
      <c r="B53" s="340" t="s">
        <v>264</v>
      </c>
      <c r="C53" s="343"/>
      <c r="D53" s="340" t="s">
        <v>167</v>
      </c>
      <c r="F53" s="348" t="s">
        <v>271</v>
      </c>
    </row>
    <row r="54" spans="1:11">
      <c r="B54" s="567">
        <f>$E$9</f>
        <v>0</v>
      </c>
      <c r="C54" s="343" t="s">
        <v>265</v>
      </c>
      <c r="D54" s="343">
        <f>$E$10</f>
        <v>0</v>
      </c>
      <c r="E54" s="343" t="s">
        <v>263</v>
      </c>
      <c r="F54" s="349">
        <f>B54*D54</f>
        <v>0</v>
      </c>
      <c r="G54" s="340"/>
    </row>
    <row r="56" spans="1:11" ht="12.75" customHeight="1">
      <c r="A56" s="585">
        <v>9</v>
      </c>
      <c r="B56" s="897" t="s">
        <v>534</v>
      </c>
      <c r="C56" s="897"/>
      <c r="D56" s="897"/>
      <c r="E56" s="897"/>
    </row>
    <row r="58" spans="1:11">
      <c r="B58" s="340" t="s">
        <v>264</v>
      </c>
      <c r="C58" s="343"/>
      <c r="D58" s="340" t="s">
        <v>167</v>
      </c>
      <c r="F58" s="348" t="s">
        <v>271</v>
      </c>
    </row>
    <row r="59" spans="1:11">
      <c r="B59" s="567">
        <f>$E$9</f>
        <v>0</v>
      </c>
      <c r="C59" s="343" t="s">
        <v>265</v>
      </c>
      <c r="D59" s="343">
        <f>$E$10</f>
        <v>0</v>
      </c>
      <c r="E59" s="343" t="s">
        <v>263</v>
      </c>
      <c r="F59" s="349">
        <f>B59*D59</f>
        <v>0</v>
      </c>
      <c r="G59" s="340"/>
    </row>
    <row r="62" spans="1:11" s="344" customFormat="1">
      <c r="A62" s="586">
        <v>10</v>
      </c>
      <c r="B62" s="734" t="s">
        <v>461</v>
      </c>
      <c r="C62" s="733"/>
      <c r="D62" s="733"/>
      <c r="E62" s="733"/>
      <c r="F62" s="733"/>
      <c r="G62" s="733"/>
      <c r="K62" s="569"/>
    </row>
    <row r="63" spans="1:11">
      <c r="A63" s="568"/>
      <c r="K63" s="568"/>
    </row>
    <row r="64" spans="1:11">
      <c r="A64" s="568"/>
      <c r="B64" s="568" t="s">
        <v>264</v>
      </c>
      <c r="C64" s="567"/>
      <c r="D64" s="568" t="s">
        <v>167</v>
      </c>
      <c r="F64" s="568" t="s">
        <v>268</v>
      </c>
      <c r="H64" s="348" t="s">
        <v>269</v>
      </c>
      <c r="K64" s="568"/>
    </row>
    <row r="65" spans="1:11">
      <c r="A65" s="568"/>
      <c r="B65" s="567">
        <f>$E$9</f>
        <v>0</v>
      </c>
      <c r="C65" s="567" t="s">
        <v>265</v>
      </c>
      <c r="D65" s="567">
        <f>$J$12</f>
        <v>0</v>
      </c>
      <c r="E65" s="567" t="s">
        <v>265</v>
      </c>
      <c r="F65" s="567">
        <f>$J$15</f>
        <v>0</v>
      </c>
      <c r="G65" s="568" t="s">
        <v>263</v>
      </c>
      <c r="H65" s="349">
        <f>B65*D65*F65</f>
        <v>0</v>
      </c>
      <c r="K65" s="568"/>
    </row>
    <row r="66" spans="1:11">
      <c r="A66" s="568"/>
      <c r="K66" s="568"/>
    </row>
    <row r="67" spans="1:11">
      <c r="A67" s="568"/>
      <c r="K67" s="568"/>
    </row>
    <row r="68" spans="1:11" ht="12.75" customHeight="1">
      <c r="A68" s="585">
        <v>11</v>
      </c>
      <c r="B68" s="734" t="s">
        <v>462</v>
      </c>
      <c r="C68" s="734"/>
      <c r="D68" s="734"/>
      <c r="E68" s="734"/>
      <c r="F68" s="734"/>
      <c r="G68" s="734"/>
      <c r="H68" s="734"/>
      <c r="K68" s="568"/>
    </row>
    <row r="69" spans="1:11">
      <c r="A69" s="568"/>
      <c r="K69" s="568"/>
    </row>
    <row r="70" spans="1:11">
      <c r="A70" s="568"/>
      <c r="B70" s="568" t="s">
        <v>264</v>
      </c>
      <c r="C70" s="567"/>
      <c r="D70" s="568" t="s">
        <v>167</v>
      </c>
      <c r="F70" s="568" t="s">
        <v>268</v>
      </c>
      <c r="H70" s="348" t="s">
        <v>269</v>
      </c>
      <c r="K70" s="568"/>
    </row>
    <row r="71" spans="1:11">
      <c r="A71" s="568"/>
      <c r="B71" s="567">
        <f>$E$9</f>
        <v>0</v>
      </c>
      <c r="C71" s="567" t="s">
        <v>265</v>
      </c>
      <c r="D71" s="567">
        <f>$J$12</f>
        <v>0</v>
      </c>
      <c r="E71" s="567" t="s">
        <v>265</v>
      </c>
      <c r="F71" s="584">
        <f>$J$15</f>
        <v>0</v>
      </c>
      <c r="G71" s="568" t="s">
        <v>263</v>
      </c>
      <c r="H71" s="349">
        <f>B71*D71*F71</f>
        <v>0</v>
      </c>
      <c r="K71" s="568"/>
    </row>
    <row r="72" spans="1:11">
      <c r="A72" s="568"/>
      <c r="K72" s="568"/>
    </row>
    <row r="73" spans="1:11">
      <c r="A73" s="568"/>
      <c r="K73" s="568"/>
    </row>
    <row r="74" spans="1:11" ht="12.75" customHeight="1">
      <c r="A74" s="585">
        <v>12</v>
      </c>
      <c r="B74" s="896" t="s">
        <v>516</v>
      </c>
      <c r="C74" s="897"/>
      <c r="D74" s="897"/>
      <c r="E74" s="897"/>
      <c r="F74" s="344"/>
      <c r="K74" s="568"/>
    </row>
    <row r="75" spans="1:11">
      <c r="A75" s="568"/>
      <c r="K75" s="568"/>
    </row>
    <row r="76" spans="1:11">
      <c r="A76" s="568"/>
      <c r="B76" s="568" t="s">
        <v>264</v>
      </c>
      <c r="C76" s="567"/>
      <c r="D76" s="568" t="s">
        <v>167</v>
      </c>
      <c r="F76" s="348" t="s">
        <v>271</v>
      </c>
      <c r="K76" s="568"/>
    </row>
    <row r="77" spans="1:11">
      <c r="A77" s="568"/>
      <c r="B77" s="567">
        <f>$E$9</f>
        <v>0</v>
      </c>
      <c r="C77" s="567" t="s">
        <v>265</v>
      </c>
      <c r="D77" s="567">
        <f>$J$12</f>
        <v>0</v>
      </c>
      <c r="E77" s="567" t="s">
        <v>263</v>
      </c>
      <c r="F77" s="349">
        <f>B77*D77</f>
        <v>0</v>
      </c>
      <c r="G77" s="568"/>
      <c r="K77" s="568"/>
    </row>
    <row r="78" spans="1:11">
      <c r="A78" s="568"/>
      <c r="K78" s="568"/>
    </row>
    <row r="79" spans="1:11">
      <c r="A79" s="568"/>
      <c r="K79" s="568"/>
    </row>
    <row r="80" spans="1:11">
      <c r="A80" s="568"/>
      <c r="B80" s="341" t="s">
        <v>513</v>
      </c>
      <c r="K80" s="568"/>
    </row>
    <row r="81" spans="1:11" ht="12.75" customHeight="1">
      <c r="A81" s="568">
        <v>13</v>
      </c>
      <c r="B81" s="341" t="s">
        <v>515</v>
      </c>
      <c r="C81" s="734"/>
      <c r="D81" s="734"/>
      <c r="E81" s="734"/>
      <c r="F81" s="734"/>
      <c r="G81" s="734"/>
      <c r="H81" s="734"/>
      <c r="K81" s="568"/>
    </row>
    <row r="82" spans="1:11">
      <c r="A82" s="568"/>
      <c r="B82" s="736" t="s">
        <v>541</v>
      </c>
      <c r="K82" s="568"/>
    </row>
    <row r="83" spans="1:11">
      <c r="A83" s="568"/>
      <c r="B83" s="568" t="s">
        <v>264</v>
      </c>
      <c r="C83" s="567"/>
      <c r="D83" s="568" t="s">
        <v>167</v>
      </c>
      <c r="F83" s="585" t="s">
        <v>538</v>
      </c>
      <c r="H83" s="735" t="s">
        <v>514</v>
      </c>
      <c r="K83" s="568"/>
    </row>
    <row r="84" spans="1:11">
      <c r="A84" s="568"/>
      <c r="B84" s="567">
        <f>$E$9</f>
        <v>0</v>
      </c>
      <c r="C84" s="567" t="s">
        <v>265</v>
      </c>
      <c r="D84" s="567">
        <f>$E$10</f>
        <v>0</v>
      </c>
      <c r="E84" s="567" t="s">
        <v>265</v>
      </c>
      <c r="F84" s="750"/>
      <c r="G84" s="568" t="s">
        <v>263</v>
      </c>
      <c r="H84" s="349">
        <f>((B84*D84*F84))</f>
        <v>0</v>
      </c>
      <c r="K84" s="568"/>
    </row>
    <row r="85" spans="1:11">
      <c r="A85" s="568"/>
      <c r="K85" s="568"/>
    </row>
    <row r="86" spans="1:11">
      <c r="A86" s="568"/>
      <c r="K86" s="568"/>
    </row>
    <row r="87" spans="1:11" ht="12.75" customHeight="1">
      <c r="A87" s="568">
        <v>14</v>
      </c>
      <c r="B87" s="341" t="s">
        <v>535</v>
      </c>
      <c r="C87" s="734"/>
      <c r="D87" s="734"/>
      <c r="E87" s="734"/>
      <c r="F87" s="734"/>
      <c r="G87" s="734"/>
      <c r="H87" s="734"/>
      <c r="K87" s="568"/>
    </row>
    <row r="88" spans="1:11">
      <c r="A88" s="568"/>
      <c r="B88" s="736" t="s">
        <v>528</v>
      </c>
      <c r="K88" s="568"/>
    </row>
    <row r="89" spans="1:11">
      <c r="A89" s="568"/>
      <c r="B89" s="568" t="s">
        <v>264</v>
      </c>
      <c r="C89" s="567"/>
      <c r="D89" s="568" t="s">
        <v>167</v>
      </c>
      <c r="F89" s="585" t="s">
        <v>538</v>
      </c>
      <c r="H89" s="735" t="s">
        <v>514</v>
      </c>
      <c r="K89" s="568"/>
    </row>
    <row r="90" spans="1:11">
      <c r="A90" s="568"/>
      <c r="B90" s="567">
        <f>$E$9</f>
        <v>0</v>
      </c>
      <c r="C90" s="567" t="s">
        <v>265</v>
      </c>
      <c r="D90" s="567">
        <f>$E$10</f>
        <v>0</v>
      </c>
      <c r="E90" s="567" t="s">
        <v>265</v>
      </c>
      <c r="F90" s="751"/>
      <c r="G90" s="568" t="s">
        <v>263</v>
      </c>
      <c r="H90" s="349">
        <f>((B90*D90*F90))</f>
        <v>0</v>
      </c>
      <c r="K90" s="568"/>
    </row>
    <row r="91" spans="1:11">
      <c r="A91" s="568"/>
      <c r="K91" s="568"/>
    </row>
    <row r="92" spans="1:11" ht="12.75" customHeight="1">
      <c r="A92" s="585">
        <v>15</v>
      </c>
      <c r="B92" s="341" t="s">
        <v>537</v>
      </c>
      <c r="C92" s="734"/>
      <c r="D92" s="734"/>
      <c r="E92" s="734"/>
      <c r="F92" s="734"/>
      <c r="G92" s="734"/>
      <c r="H92" s="734"/>
      <c r="K92" s="585"/>
    </row>
    <row r="93" spans="1:11">
      <c r="A93" s="568"/>
      <c r="B93" s="736" t="s">
        <v>536</v>
      </c>
      <c r="K93" s="568"/>
    </row>
    <row r="94" spans="1:11">
      <c r="A94" s="568"/>
      <c r="B94" s="585" t="s">
        <v>264</v>
      </c>
      <c r="C94" s="584"/>
      <c r="D94" s="585" t="s">
        <v>167</v>
      </c>
      <c r="E94" s="341" t="s">
        <v>268</v>
      </c>
      <c r="F94" s="585" t="s">
        <v>539</v>
      </c>
      <c r="H94" s="735" t="s">
        <v>514</v>
      </c>
      <c r="K94" s="568"/>
    </row>
    <row r="95" spans="1:11">
      <c r="A95" s="568"/>
      <c r="B95" s="584">
        <f>$E$9</f>
        <v>0</v>
      </c>
      <c r="C95" s="584" t="s">
        <v>265</v>
      </c>
      <c r="D95" s="584">
        <f>$E$10</f>
        <v>0</v>
      </c>
      <c r="F95" s="749"/>
      <c r="G95" s="568" t="s">
        <v>263</v>
      </c>
      <c r="H95" s="349">
        <f>(B95*D95*E95*F95)</f>
        <v>0</v>
      </c>
      <c r="K95" s="568"/>
    </row>
    <row r="96" spans="1:11">
      <c r="A96" s="568"/>
      <c r="K96" s="568"/>
    </row>
    <row r="97" spans="1:8">
      <c r="B97" s="347" t="s">
        <v>18</v>
      </c>
    </row>
    <row r="99" spans="1:8">
      <c r="A99" s="340">
        <v>16</v>
      </c>
      <c r="B99" s="896" t="s">
        <v>169</v>
      </c>
      <c r="C99" s="897"/>
      <c r="D99" s="897"/>
      <c r="E99" s="897"/>
    </row>
    <row r="101" spans="1:8">
      <c r="B101" s="340" t="s">
        <v>177</v>
      </c>
      <c r="C101" s="341"/>
      <c r="D101" s="340" t="s">
        <v>272</v>
      </c>
      <c r="H101" s="348" t="s">
        <v>272</v>
      </c>
    </row>
    <row r="102" spans="1:8">
      <c r="B102" s="567">
        <f>$E$12</f>
        <v>0</v>
      </c>
      <c r="C102" s="343" t="s">
        <v>265</v>
      </c>
      <c r="D102" s="343"/>
      <c r="E102" s="343"/>
      <c r="G102" s="340" t="s">
        <v>263</v>
      </c>
      <c r="H102" s="349">
        <f>B102*D102</f>
        <v>0</v>
      </c>
    </row>
    <row r="105" spans="1:8" ht="23.25" customHeight="1">
      <c r="A105" s="340">
        <v>17</v>
      </c>
      <c r="B105" s="347" t="s">
        <v>170</v>
      </c>
    </row>
    <row r="107" spans="1:8">
      <c r="B107" s="340" t="s">
        <v>177</v>
      </c>
      <c r="C107" s="341"/>
      <c r="D107" s="340" t="s">
        <v>272</v>
      </c>
      <c r="H107" s="348" t="s">
        <v>272</v>
      </c>
    </row>
    <row r="108" spans="1:8">
      <c r="B108" s="567">
        <f>$E$12</f>
        <v>0</v>
      </c>
      <c r="C108" s="343" t="s">
        <v>265</v>
      </c>
      <c r="D108" s="567"/>
      <c r="E108" s="343"/>
      <c r="G108" s="340" t="s">
        <v>263</v>
      </c>
      <c r="H108" s="349">
        <f>B108*D108</f>
        <v>0</v>
      </c>
    </row>
    <row r="111" spans="1:8">
      <c r="B111" s="341" t="s">
        <v>21</v>
      </c>
    </row>
    <row r="112" spans="1:8">
      <c r="A112" s="340">
        <v>18</v>
      </c>
      <c r="B112" s="347" t="s">
        <v>202</v>
      </c>
    </row>
    <row r="114" spans="1:8">
      <c r="B114" s="340" t="s">
        <v>264</v>
      </c>
      <c r="C114" s="343"/>
      <c r="D114" s="340" t="s">
        <v>272</v>
      </c>
      <c r="F114" s="340"/>
      <c r="H114" s="348" t="s">
        <v>273</v>
      </c>
    </row>
    <row r="115" spans="1:8">
      <c r="B115" s="567">
        <f>$E$9</f>
        <v>0</v>
      </c>
      <c r="C115" s="343" t="s">
        <v>265</v>
      </c>
      <c r="D115" s="343"/>
      <c r="E115" s="343"/>
      <c r="F115" s="343"/>
      <c r="G115" s="340" t="s">
        <v>263</v>
      </c>
      <c r="H115" s="349">
        <f>B115*D115</f>
        <v>0</v>
      </c>
    </row>
    <row r="119" spans="1:8">
      <c r="B119" s="341" t="s">
        <v>23</v>
      </c>
    </row>
    <row r="120" spans="1:8">
      <c r="A120" s="340">
        <v>19</v>
      </c>
      <c r="B120" s="347" t="s">
        <v>159</v>
      </c>
    </row>
    <row r="122" spans="1:8">
      <c r="B122" s="340" t="s">
        <v>264</v>
      </c>
      <c r="C122" s="343"/>
      <c r="D122" s="340" t="s">
        <v>167</v>
      </c>
      <c r="F122" s="340" t="s">
        <v>272</v>
      </c>
      <c r="H122" s="348" t="s">
        <v>271</v>
      </c>
    </row>
    <row r="123" spans="1:8">
      <c r="B123" s="567">
        <f>$E$9</f>
        <v>0</v>
      </c>
      <c r="C123" s="343" t="s">
        <v>265</v>
      </c>
      <c r="D123" s="517">
        <f>$J$12</f>
        <v>0</v>
      </c>
      <c r="E123" s="343" t="s">
        <v>265</v>
      </c>
      <c r="F123" s="343"/>
      <c r="G123" s="340" t="s">
        <v>263</v>
      </c>
      <c r="H123" s="349">
        <f>B123*D123*F123</f>
        <v>0</v>
      </c>
    </row>
    <row r="126" spans="1:8">
      <c r="B126" s="347" t="s">
        <v>172</v>
      </c>
    </row>
    <row r="127" spans="1:8">
      <c r="A127" s="340">
        <v>20</v>
      </c>
      <c r="B127" s="347" t="str">
        <f>'RESUMO MODULO MINIMO'!$D$38</f>
        <v>Conserto de quebra no ramal na rua sem pavimento com fornecimento de material hidráulico</v>
      </c>
    </row>
    <row r="129" spans="1:11">
      <c r="B129" s="340" t="s">
        <v>264</v>
      </c>
      <c r="C129" s="343"/>
      <c r="D129" s="340" t="s">
        <v>167</v>
      </c>
      <c r="F129" s="340"/>
      <c r="G129" s="491">
        <v>0.1</v>
      </c>
      <c r="H129" s="348" t="s">
        <v>311</v>
      </c>
    </row>
    <row r="130" spans="1:11">
      <c r="B130" s="567">
        <f>$E$9</f>
        <v>0</v>
      </c>
      <c r="C130" s="343" t="s">
        <v>265</v>
      </c>
      <c r="D130" s="343">
        <v>1</v>
      </c>
      <c r="E130" s="343" t="s">
        <v>265</v>
      </c>
      <c r="F130" s="343"/>
      <c r="G130" s="340" t="s">
        <v>263</v>
      </c>
      <c r="H130" s="349">
        <f>G129*B130</f>
        <v>0</v>
      </c>
    </row>
    <row r="133" spans="1:11">
      <c r="B133" s="341" t="s">
        <v>160</v>
      </c>
    </row>
    <row r="134" spans="1:11">
      <c r="A134" s="340">
        <v>21</v>
      </c>
      <c r="B134" s="347" t="s">
        <v>161</v>
      </c>
    </row>
    <row r="136" spans="1:11">
      <c r="B136" s="518" t="s">
        <v>425</v>
      </c>
      <c r="C136" s="343"/>
      <c r="D136" s="340" t="s">
        <v>167</v>
      </c>
      <c r="F136" s="340" t="s">
        <v>272</v>
      </c>
      <c r="H136" s="348" t="s">
        <v>274</v>
      </c>
    </row>
    <row r="137" spans="1:11">
      <c r="B137" s="567">
        <f>$E$12</f>
        <v>0</v>
      </c>
      <c r="C137" s="343" t="s">
        <v>265</v>
      </c>
      <c r="D137" s="343"/>
      <c r="E137" s="343" t="s">
        <v>265</v>
      </c>
      <c r="F137" s="343"/>
      <c r="G137" s="340" t="s">
        <v>263</v>
      </c>
      <c r="H137" s="349">
        <f>B137*F137</f>
        <v>0</v>
      </c>
    </row>
    <row r="140" spans="1:11" ht="18.75">
      <c r="B140" s="898" t="s">
        <v>421</v>
      </c>
      <c r="C140" s="898"/>
      <c r="D140" s="898"/>
      <c r="E140" s="898"/>
      <c r="F140" s="898"/>
      <c r="G140" s="898"/>
      <c r="H140" s="898"/>
      <c r="I140" s="898"/>
      <c r="J140" s="516"/>
      <c r="K140" s="341"/>
    </row>
    <row r="141" spans="1:11">
      <c r="C141" s="340"/>
      <c r="K141" s="341"/>
    </row>
    <row r="142" spans="1:11">
      <c r="C142" s="340"/>
      <c r="D142" s="341" t="s">
        <v>10</v>
      </c>
      <c r="E142" s="342"/>
      <c r="F142" s="521" t="s">
        <v>424</v>
      </c>
      <c r="G142" s="522"/>
      <c r="H142" s="737" t="s">
        <v>517</v>
      </c>
      <c r="I142" s="341">
        <f>G142*2</f>
        <v>0</v>
      </c>
      <c r="K142" s="341"/>
    </row>
    <row r="143" spans="1:11" ht="15.75" customHeight="1">
      <c r="A143" s="568">
        <v>1</v>
      </c>
      <c r="B143" s="897" t="s">
        <v>266</v>
      </c>
      <c r="C143" s="897"/>
      <c r="D143" s="897"/>
      <c r="E143" s="897"/>
      <c r="K143" s="341"/>
    </row>
    <row r="144" spans="1:11">
      <c r="A144" s="568"/>
      <c r="K144" s="341"/>
    </row>
    <row r="145" spans="1:11">
      <c r="A145" s="568"/>
      <c r="B145" s="568" t="s">
        <v>177</v>
      </c>
      <c r="C145" s="567"/>
      <c r="D145" s="348" t="s">
        <v>177</v>
      </c>
      <c r="K145" s="568"/>
    </row>
    <row r="146" spans="1:11">
      <c r="A146" s="568"/>
      <c r="B146" s="567">
        <f>$I$142</f>
        <v>0</v>
      </c>
      <c r="C146" s="567" t="s">
        <v>263</v>
      </c>
      <c r="D146" s="349">
        <f>B146</f>
        <v>0</v>
      </c>
      <c r="E146" s="568"/>
      <c r="K146" s="568"/>
    </row>
    <row r="147" spans="1:11">
      <c r="A147" s="568"/>
      <c r="K147" s="568"/>
    </row>
    <row r="148" spans="1:11" ht="15.75" customHeight="1">
      <c r="A148" s="568">
        <v>2</v>
      </c>
      <c r="B148" s="897" t="s">
        <v>267</v>
      </c>
      <c r="C148" s="897"/>
      <c r="D148" s="897"/>
      <c r="E148" s="897"/>
      <c r="K148" s="568"/>
    </row>
    <row r="149" spans="1:11">
      <c r="A149" s="568"/>
      <c r="K149" s="568"/>
    </row>
    <row r="150" spans="1:11">
      <c r="A150" s="568"/>
      <c r="B150" s="568" t="s">
        <v>177</v>
      </c>
      <c r="C150" s="567"/>
      <c r="D150" s="348" t="s">
        <v>177</v>
      </c>
      <c r="K150" s="568"/>
    </row>
    <row r="151" spans="1:11">
      <c r="A151" s="568"/>
      <c r="B151" s="567">
        <f>$I$142</f>
        <v>0</v>
      </c>
      <c r="C151" s="567" t="s">
        <v>263</v>
      </c>
      <c r="D151" s="349">
        <f>B151</f>
        <v>0</v>
      </c>
      <c r="K151" s="568"/>
    </row>
    <row r="152" spans="1:11">
      <c r="A152" s="568"/>
      <c r="K152" s="568"/>
    </row>
    <row r="153" spans="1:11">
      <c r="A153" s="568"/>
      <c r="B153" s="341" t="s">
        <v>310</v>
      </c>
      <c r="K153" s="568"/>
    </row>
    <row r="154" spans="1:11">
      <c r="A154" s="568"/>
      <c r="K154" s="568"/>
    </row>
    <row r="155" spans="1:11" ht="26.25" customHeight="1">
      <c r="A155" s="568">
        <v>4</v>
      </c>
      <c r="B155" s="896" t="s">
        <v>394</v>
      </c>
      <c r="C155" s="897"/>
      <c r="D155" s="897"/>
      <c r="E155" s="897"/>
      <c r="F155" s="897"/>
      <c r="K155" s="568"/>
    </row>
    <row r="156" spans="1:11">
      <c r="A156" s="568"/>
      <c r="K156" s="568"/>
    </row>
    <row r="157" spans="1:11">
      <c r="A157" s="568"/>
      <c r="B157" s="568" t="s">
        <v>264</v>
      </c>
      <c r="C157" s="567"/>
      <c r="D157" s="568" t="s">
        <v>167</v>
      </c>
      <c r="F157" s="348" t="s">
        <v>270</v>
      </c>
      <c r="K157" s="568"/>
    </row>
    <row r="158" spans="1:11">
      <c r="A158" s="568"/>
      <c r="B158" s="567">
        <f>$I$142*1000</f>
        <v>0</v>
      </c>
      <c r="C158" s="567" t="s">
        <v>265</v>
      </c>
      <c r="D158" s="567">
        <f>$J$12</f>
        <v>0</v>
      </c>
      <c r="E158" s="568" t="s">
        <v>263</v>
      </c>
      <c r="F158" s="349">
        <f>B158*D158</f>
        <v>0</v>
      </c>
      <c r="K158" s="568"/>
    </row>
    <row r="159" spans="1:11">
      <c r="A159" s="568"/>
      <c r="K159" s="568"/>
    </row>
    <row r="160" spans="1:11">
      <c r="A160" s="568">
        <v>5</v>
      </c>
      <c r="B160" s="897" t="str">
        <f>'RESUMO MODULO MINIMO'!$D$17</f>
        <v>Escavação, carga e transporte de material de 1ª categoria - DMT de 1.000 a 1.200 m - caminho de serviço em leito natural - com escavadeira e caminhão basculante de 14 m³</v>
      </c>
      <c r="C160" s="897"/>
      <c r="D160" s="897"/>
      <c r="E160" s="897"/>
      <c r="F160" s="344"/>
      <c r="K160" s="568"/>
    </row>
    <row r="161" spans="1:11">
      <c r="A161" s="568"/>
      <c r="K161" s="568"/>
    </row>
    <row r="162" spans="1:11">
      <c r="A162" s="568"/>
      <c r="B162" s="568" t="s">
        <v>264</v>
      </c>
      <c r="C162" s="567"/>
      <c r="D162" s="568" t="s">
        <v>167</v>
      </c>
      <c r="F162" s="568" t="s">
        <v>268</v>
      </c>
      <c r="H162" s="348" t="s">
        <v>269</v>
      </c>
      <c r="K162" s="568"/>
    </row>
    <row r="163" spans="1:11">
      <c r="A163" s="568"/>
      <c r="B163" s="567">
        <f>$I$142*1000</f>
        <v>0</v>
      </c>
      <c r="C163" s="567" t="s">
        <v>265</v>
      </c>
      <c r="D163" s="567">
        <f>$J$12</f>
        <v>0</v>
      </c>
      <c r="E163" s="567" t="s">
        <v>265</v>
      </c>
      <c r="F163" s="567">
        <f>$J$14</f>
        <v>0</v>
      </c>
      <c r="G163" s="568" t="s">
        <v>263</v>
      </c>
      <c r="H163" s="349">
        <f>B163*D163*F163</f>
        <v>0</v>
      </c>
      <c r="K163" s="568"/>
    </row>
    <row r="164" spans="1:11">
      <c r="A164" s="568"/>
      <c r="K164" s="568"/>
    </row>
    <row r="165" spans="1:11">
      <c r="A165" s="568"/>
      <c r="K165" s="568"/>
    </row>
    <row r="166" spans="1:11">
      <c r="A166" s="568"/>
      <c r="K166" s="568"/>
    </row>
    <row r="167" spans="1:11">
      <c r="A167" s="568">
        <v>6</v>
      </c>
      <c r="B167" s="896" t="str">
        <f>'RESUMO MODULO MINIMO'!$D$18</f>
        <v>Espalhamento de material em bota-fora</v>
      </c>
      <c r="C167" s="897"/>
      <c r="D167" s="897"/>
      <c r="E167" s="897"/>
      <c r="F167" s="344"/>
      <c r="K167" s="568"/>
    </row>
    <row r="168" spans="1:11">
      <c r="A168" s="568"/>
      <c r="K168" s="568"/>
    </row>
    <row r="169" spans="1:11">
      <c r="A169" s="568"/>
      <c r="B169" s="568" t="s">
        <v>264</v>
      </c>
      <c r="C169" s="567"/>
      <c r="D169" s="568" t="s">
        <v>167</v>
      </c>
      <c r="F169" s="568" t="s">
        <v>268</v>
      </c>
      <c r="H169" s="348" t="s">
        <v>269</v>
      </c>
      <c r="K169" s="568"/>
    </row>
    <row r="170" spans="1:11">
      <c r="A170" s="568"/>
      <c r="B170" s="567">
        <f>$I$142*1000</f>
        <v>0</v>
      </c>
      <c r="C170" s="567" t="s">
        <v>265</v>
      </c>
      <c r="D170" s="567">
        <f>$J$12</f>
        <v>0</v>
      </c>
      <c r="E170" s="567" t="s">
        <v>265</v>
      </c>
      <c r="F170" s="567">
        <f>$J$14</f>
        <v>0</v>
      </c>
      <c r="G170" s="568" t="s">
        <v>263</v>
      </c>
      <c r="H170" s="349">
        <f>B170*D170*F170</f>
        <v>0</v>
      </c>
      <c r="K170" s="568"/>
    </row>
    <row r="171" spans="1:11">
      <c r="A171" s="568"/>
      <c r="K171" s="568"/>
    </row>
    <row r="172" spans="1:11">
      <c r="A172" s="568"/>
      <c r="K172" s="568"/>
    </row>
    <row r="173" spans="1:11">
      <c r="A173" s="568"/>
      <c r="B173" s="341" t="s">
        <v>16</v>
      </c>
      <c r="K173" s="568"/>
    </row>
    <row r="174" spans="1:11">
      <c r="A174" s="568"/>
      <c r="K174" s="568"/>
    </row>
    <row r="175" spans="1:11" ht="26.25" customHeight="1">
      <c r="A175" s="585">
        <v>7</v>
      </c>
      <c r="B175" s="896" t="s">
        <v>526</v>
      </c>
      <c r="C175" s="897"/>
      <c r="D175" s="897"/>
      <c r="E175" s="897"/>
      <c r="F175" s="897"/>
      <c r="K175" s="568"/>
    </row>
    <row r="176" spans="1:11">
      <c r="A176" s="585"/>
      <c r="K176" s="568"/>
    </row>
    <row r="177" spans="1:11">
      <c r="A177" s="585"/>
      <c r="B177" s="585" t="s">
        <v>264</v>
      </c>
      <c r="C177" s="584"/>
      <c r="D177" s="585" t="s">
        <v>167</v>
      </c>
      <c r="E177" s="341" t="s">
        <v>268</v>
      </c>
      <c r="F177" s="341" t="s">
        <v>531</v>
      </c>
      <c r="H177" s="348" t="s">
        <v>540</v>
      </c>
      <c r="K177" s="568"/>
    </row>
    <row r="178" spans="1:11">
      <c r="A178" s="585"/>
      <c r="B178" s="584">
        <f>$I$142*1000</f>
        <v>0</v>
      </c>
      <c r="C178" s="584" t="s">
        <v>265</v>
      </c>
      <c r="D178" s="584">
        <f>$E$10</f>
        <v>0</v>
      </c>
      <c r="E178" s="341">
        <v>0.05</v>
      </c>
      <c r="G178" s="585" t="s">
        <v>263</v>
      </c>
      <c r="H178" s="349">
        <f>B178*D178*E178*F178</f>
        <v>0</v>
      </c>
      <c r="K178" s="568"/>
    </row>
    <row r="179" spans="1:11">
      <c r="A179" s="585"/>
      <c r="K179" s="568"/>
    </row>
    <row r="180" spans="1:11">
      <c r="A180" s="585"/>
      <c r="K180" s="568"/>
    </row>
    <row r="181" spans="1:11" ht="12.75" customHeight="1">
      <c r="A181" s="585">
        <v>8</v>
      </c>
      <c r="B181" s="897" t="s">
        <v>528</v>
      </c>
      <c r="C181" s="897"/>
      <c r="D181" s="897"/>
      <c r="E181" s="897"/>
      <c r="F181" s="344"/>
      <c r="K181" s="568"/>
    </row>
    <row r="182" spans="1:11">
      <c r="A182" s="585"/>
      <c r="K182" s="568"/>
    </row>
    <row r="183" spans="1:11">
      <c r="A183" s="585"/>
      <c r="B183" s="585" t="s">
        <v>264</v>
      </c>
      <c r="C183" s="584"/>
      <c r="D183" s="585" t="s">
        <v>167</v>
      </c>
      <c r="F183" s="348" t="s">
        <v>271</v>
      </c>
      <c r="K183" s="568"/>
    </row>
    <row r="184" spans="1:11">
      <c r="A184" s="585"/>
      <c r="B184" s="584">
        <f>$I$142*1000</f>
        <v>0</v>
      </c>
      <c r="C184" s="584" t="s">
        <v>265</v>
      </c>
      <c r="D184" s="584">
        <f>$E$10</f>
        <v>0</v>
      </c>
      <c r="E184" s="584" t="s">
        <v>263</v>
      </c>
      <c r="F184" s="349">
        <f>B184*D184</f>
        <v>0</v>
      </c>
      <c r="G184" s="585"/>
      <c r="K184" s="568"/>
    </row>
    <row r="185" spans="1:11">
      <c r="A185" s="585"/>
      <c r="K185" s="568"/>
    </row>
    <row r="186" spans="1:11">
      <c r="A186" s="585">
        <v>9</v>
      </c>
      <c r="B186" s="897" t="s">
        <v>534</v>
      </c>
      <c r="C186" s="897"/>
      <c r="D186" s="897"/>
      <c r="E186" s="897"/>
      <c r="K186" s="568"/>
    </row>
    <row r="187" spans="1:11" ht="12.75" customHeight="1">
      <c r="A187" s="585"/>
      <c r="K187" s="568"/>
    </row>
    <row r="188" spans="1:11">
      <c r="A188" s="585"/>
      <c r="B188" s="585" t="s">
        <v>264</v>
      </c>
      <c r="C188" s="584"/>
      <c r="D188" s="585" t="s">
        <v>167</v>
      </c>
      <c r="F188" s="348" t="s">
        <v>271</v>
      </c>
      <c r="K188" s="568"/>
    </row>
    <row r="189" spans="1:11">
      <c r="A189" s="585"/>
      <c r="B189" s="584">
        <f>$I$142*1000</f>
        <v>0</v>
      </c>
      <c r="C189" s="584" t="s">
        <v>265</v>
      </c>
      <c r="D189" s="584">
        <f>$E$10</f>
        <v>0</v>
      </c>
      <c r="E189" s="584" t="s">
        <v>263</v>
      </c>
      <c r="F189" s="349">
        <f>B189*D189</f>
        <v>0</v>
      </c>
      <c r="G189" s="585"/>
      <c r="K189" s="568"/>
    </row>
    <row r="190" spans="1:11">
      <c r="A190" s="585"/>
      <c r="K190" s="568"/>
    </row>
    <row r="191" spans="1:11">
      <c r="A191" s="585"/>
      <c r="K191" s="568"/>
    </row>
    <row r="192" spans="1:11">
      <c r="A192" s="586">
        <v>10</v>
      </c>
      <c r="B192" s="734" t="s">
        <v>461</v>
      </c>
      <c r="C192" s="733"/>
      <c r="D192" s="733"/>
      <c r="E192" s="733"/>
      <c r="F192" s="733"/>
      <c r="G192" s="733"/>
      <c r="H192" s="344"/>
      <c r="K192" s="568"/>
    </row>
    <row r="193" spans="1:11" s="344" customFormat="1">
      <c r="A193" s="585"/>
      <c r="B193" s="341"/>
      <c r="C193" s="342"/>
      <c r="D193" s="341"/>
      <c r="E193" s="341"/>
      <c r="F193" s="341"/>
      <c r="G193" s="341"/>
      <c r="H193" s="341"/>
      <c r="K193" s="569"/>
    </row>
    <row r="194" spans="1:11">
      <c r="A194" s="585"/>
      <c r="B194" s="585" t="s">
        <v>264</v>
      </c>
      <c r="C194" s="584"/>
      <c r="D194" s="585" t="s">
        <v>167</v>
      </c>
      <c r="F194" s="585" t="s">
        <v>268</v>
      </c>
      <c r="H194" s="348" t="s">
        <v>269</v>
      </c>
      <c r="K194" s="568"/>
    </row>
    <row r="195" spans="1:11">
      <c r="A195" s="585"/>
      <c r="B195" s="584">
        <f>$I$142*1000</f>
        <v>0</v>
      </c>
      <c r="C195" s="584" t="s">
        <v>265</v>
      </c>
      <c r="D195" s="584">
        <f>$J$12</f>
        <v>0</v>
      </c>
      <c r="E195" s="584" t="s">
        <v>265</v>
      </c>
      <c r="F195" s="584">
        <f>$J$15</f>
        <v>0</v>
      </c>
      <c r="G195" s="585" t="s">
        <v>263</v>
      </c>
      <c r="H195" s="349">
        <f>B195*D195*F195</f>
        <v>0</v>
      </c>
      <c r="K195" s="568"/>
    </row>
    <row r="196" spans="1:11">
      <c r="A196" s="585"/>
      <c r="K196" s="568"/>
    </row>
    <row r="197" spans="1:11">
      <c r="A197" s="585"/>
      <c r="K197" s="568"/>
    </row>
    <row r="198" spans="1:11">
      <c r="A198" s="585">
        <v>11</v>
      </c>
      <c r="B198" s="734" t="s">
        <v>462</v>
      </c>
      <c r="C198" s="734"/>
      <c r="D198" s="734"/>
      <c r="E198" s="734"/>
      <c r="F198" s="734"/>
      <c r="G198" s="734"/>
      <c r="H198" s="734"/>
      <c r="K198" s="568"/>
    </row>
    <row r="199" spans="1:11" ht="12.75" customHeight="1">
      <c r="A199" s="585"/>
      <c r="K199" s="568"/>
    </row>
    <row r="200" spans="1:11">
      <c r="A200" s="585"/>
      <c r="B200" s="585" t="s">
        <v>264</v>
      </c>
      <c r="C200" s="584"/>
      <c r="D200" s="585" t="s">
        <v>167</v>
      </c>
      <c r="F200" s="585" t="s">
        <v>268</v>
      </c>
      <c r="H200" s="348" t="s">
        <v>269</v>
      </c>
      <c r="K200" s="568"/>
    </row>
    <row r="201" spans="1:11">
      <c r="A201" s="585"/>
      <c r="B201" s="584">
        <f>$I$142*1000</f>
        <v>0</v>
      </c>
      <c r="C201" s="584" t="s">
        <v>265</v>
      </c>
      <c r="D201" s="584">
        <f>$J$12</f>
        <v>0</v>
      </c>
      <c r="E201" s="584" t="s">
        <v>265</v>
      </c>
      <c r="F201" s="584">
        <f>$J$15</f>
        <v>0</v>
      </c>
      <c r="G201" s="585" t="s">
        <v>263</v>
      </c>
      <c r="H201" s="349">
        <f>B201*D201*F201</f>
        <v>0</v>
      </c>
      <c r="K201" s="568"/>
    </row>
    <row r="202" spans="1:11">
      <c r="A202" s="585"/>
      <c r="K202" s="568"/>
    </row>
    <row r="203" spans="1:11">
      <c r="A203" s="585"/>
      <c r="K203" s="568"/>
    </row>
    <row r="204" spans="1:11">
      <c r="A204" s="585">
        <v>12</v>
      </c>
      <c r="B204" s="896" t="s">
        <v>516</v>
      </c>
      <c r="C204" s="897"/>
      <c r="D204" s="897"/>
      <c r="E204" s="897"/>
      <c r="F204" s="344"/>
      <c r="K204" s="568"/>
    </row>
    <row r="205" spans="1:11" ht="12.75" customHeight="1">
      <c r="A205" s="585"/>
      <c r="K205" s="568"/>
    </row>
    <row r="206" spans="1:11">
      <c r="A206" s="585"/>
      <c r="B206" s="585" t="s">
        <v>264</v>
      </c>
      <c r="C206" s="584"/>
      <c r="D206" s="585" t="s">
        <v>167</v>
      </c>
      <c r="F206" s="348" t="s">
        <v>271</v>
      </c>
      <c r="K206" s="568"/>
    </row>
    <row r="207" spans="1:11">
      <c r="A207" s="585"/>
      <c r="B207" s="584">
        <f>$I$142*1000</f>
        <v>0</v>
      </c>
      <c r="C207" s="584" t="s">
        <v>265</v>
      </c>
      <c r="D207" s="584">
        <f>$J$12</f>
        <v>0</v>
      </c>
      <c r="E207" s="584" t="s">
        <v>263</v>
      </c>
      <c r="F207" s="349">
        <f>B207*D207</f>
        <v>0</v>
      </c>
      <c r="G207" s="585"/>
      <c r="K207" s="568"/>
    </row>
    <row r="208" spans="1:11">
      <c r="A208" s="585"/>
      <c r="K208" s="568"/>
    </row>
    <row r="209" spans="1:11">
      <c r="A209" s="568"/>
      <c r="B209" s="341" t="s">
        <v>513</v>
      </c>
      <c r="K209" s="568"/>
    </row>
    <row r="210" spans="1:11" ht="12.75" customHeight="1">
      <c r="A210" s="585">
        <v>13</v>
      </c>
      <c r="B210" s="341" t="s">
        <v>515</v>
      </c>
      <c r="C210" s="734"/>
      <c r="D210" s="734"/>
      <c r="E210" s="734"/>
      <c r="F210" s="734"/>
      <c r="G210" s="734"/>
      <c r="H210" s="734"/>
      <c r="K210" s="568"/>
    </row>
    <row r="211" spans="1:11">
      <c r="A211" s="585"/>
      <c r="B211" s="736" t="s">
        <v>541</v>
      </c>
      <c r="K211" s="568"/>
    </row>
    <row r="212" spans="1:11">
      <c r="A212" s="585"/>
      <c r="B212" s="585" t="s">
        <v>264</v>
      </c>
      <c r="C212" s="584"/>
      <c r="D212" s="585" t="s">
        <v>167</v>
      </c>
      <c r="F212" s="585" t="s">
        <v>538</v>
      </c>
      <c r="H212" s="735" t="s">
        <v>514</v>
      </c>
      <c r="K212" s="568"/>
    </row>
    <row r="213" spans="1:11">
      <c r="A213" s="585"/>
      <c r="B213" s="584">
        <f>$I$142*1000</f>
        <v>0</v>
      </c>
      <c r="C213" s="584" t="s">
        <v>265</v>
      </c>
      <c r="D213" s="584">
        <f>$E$10</f>
        <v>0</v>
      </c>
      <c r="E213" s="584" t="s">
        <v>265</v>
      </c>
      <c r="F213" s="750"/>
      <c r="G213" s="585" t="s">
        <v>263</v>
      </c>
      <c r="H213" s="349">
        <f>((B213*D213*F213))</f>
        <v>0</v>
      </c>
      <c r="K213" s="568"/>
    </row>
    <row r="214" spans="1:11">
      <c r="A214" s="585"/>
      <c r="K214" s="568"/>
    </row>
    <row r="215" spans="1:11">
      <c r="A215" s="585"/>
      <c r="K215" s="568"/>
    </row>
    <row r="216" spans="1:11" ht="12.75" customHeight="1">
      <c r="A216" s="585">
        <v>14</v>
      </c>
      <c r="B216" s="341" t="s">
        <v>535</v>
      </c>
      <c r="C216" s="734"/>
      <c r="D216" s="734"/>
      <c r="E216" s="734"/>
      <c r="F216" s="734"/>
      <c r="G216" s="734"/>
      <c r="H216" s="734"/>
      <c r="K216" s="568"/>
    </row>
    <row r="217" spans="1:11">
      <c r="A217" s="585"/>
      <c r="B217" s="736" t="s">
        <v>528</v>
      </c>
      <c r="K217" s="568"/>
    </row>
    <row r="218" spans="1:11">
      <c r="A218" s="585"/>
      <c r="B218" s="585" t="s">
        <v>264</v>
      </c>
      <c r="C218" s="584"/>
      <c r="D218" s="585" t="s">
        <v>167</v>
      </c>
      <c r="F218" s="585" t="s">
        <v>538</v>
      </c>
      <c r="H218" s="735" t="s">
        <v>514</v>
      </c>
      <c r="K218" s="568"/>
    </row>
    <row r="219" spans="1:11">
      <c r="A219" s="585"/>
      <c r="B219" s="584">
        <f>$I$142*1000</f>
        <v>0</v>
      </c>
      <c r="C219" s="584" t="s">
        <v>265</v>
      </c>
      <c r="D219" s="584">
        <f>$E$10</f>
        <v>0</v>
      </c>
      <c r="E219" s="584" t="s">
        <v>265</v>
      </c>
      <c r="F219" s="751"/>
      <c r="G219" s="585" t="s">
        <v>263</v>
      </c>
      <c r="H219" s="349">
        <f>((B219*D219*F219))</f>
        <v>0</v>
      </c>
      <c r="K219" s="568"/>
    </row>
    <row r="220" spans="1:11">
      <c r="A220" s="585"/>
      <c r="K220" s="568"/>
    </row>
    <row r="221" spans="1:11">
      <c r="A221" s="585">
        <v>15</v>
      </c>
      <c r="B221" s="341" t="s">
        <v>537</v>
      </c>
      <c r="C221" s="734"/>
      <c r="D221" s="734"/>
      <c r="E221" s="734"/>
      <c r="F221" s="734"/>
      <c r="G221" s="734"/>
      <c r="H221" s="734"/>
      <c r="K221" s="568"/>
    </row>
    <row r="222" spans="1:11">
      <c r="A222" s="585"/>
      <c r="B222" s="736" t="s">
        <v>536</v>
      </c>
      <c r="K222" s="568"/>
    </row>
    <row r="223" spans="1:11">
      <c r="A223" s="585"/>
      <c r="B223" s="585" t="s">
        <v>264</v>
      </c>
      <c r="C223" s="584"/>
      <c r="D223" s="585" t="s">
        <v>167</v>
      </c>
      <c r="E223" s="341" t="s">
        <v>268</v>
      </c>
      <c r="F223" s="585" t="s">
        <v>539</v>
      </c>
      <c r="H223" s="735" t="s">
        <v>514</v>
      </c>
      <c r="K223" s="568"/>
    </row>
    <row r="224" spans="1:11">
      <c r="A224" s="585"/>
      <c r="B224" s="584">
        <f>$I$142*1000</f>
        <v>0</v>
      </c>
      <c r="C224" s="584" t="s">
        <v>265</v>
      </c>
      <c r="D224" s="584">
        <f>$E$10</f>
        <v>0</v>
      </c>
      <c r="F224" s="749"/>
      <c r="G224" s="585" t="s">
        <v>263</v>
      </c>
      <c r="H224" s="349">
        <f>(B224*D224*E224*F224)</f>
        <v>0</v>
      </c>
      <c r="K224" s="568"/>
    </row>
    <row r="225" spans="1:11">
      <c r="A225" s="585"/>
      <c r="B225" s="584"/>
      <c r="C225" s="584"/>
      <c r="D225" s="584"/>
      <c r="F225" s="749"/>
      <c r="G225" s="585"/>
      <c r="H225" s="349"/>
      <c r="K225" s="585"/>
    </row>
    <row r="226" spans="1:11">
      <c r="A226" s="568"/>
      <c r="B226" s="347" t="s">
        <v>18</v>
      </c>
      <c r="K226" s="568"/>
    </row>
    <row r="227" spans="1:11">
      <c r="A227" s="568"/>
      <c r="K227" s="568"/>
    </row>
    <row r="228" spans="1:11">
      <c r="A228" s="568">
        <v>16</v>
      </c>
      <c r="B228" s="896" t="s">
        <v>169</v>
      </c>
      <c r="C228" s="897"/>
      <c r="D228" s="897"/>
      <c r="E228" s="897"/>
      <c r="K228" s="568"/>
    </row>
    <row r="229" spans="1:11">
      <c r="A229" s="568"/>
      <c r="K229" s="568"/>
    </row>
    <row r="230" spans="1:11">
      <c r="A230" s="568"/>
      <c r="B230" s="568" t="s">
        <v>177</v>
      </c>
      <c r="C230" s="341"/>
      <c r="D230" s="568" t="s">
        <v>272</v>
      </c>
      <c r="H230" s="348" t="s">
        <v>272</v>
      </c>
      <c r="K230" s="568"/>
    </row>
    <row r="231" spans="1:11">
      <c r="A231" s="568"/>
      <c r="B231" s="567">
        <f>$I$142</f>
        <v>0</v>
      </c>
      <c r="C231" s="567" t="s">
        <v>265</v>
      </c>
      <c r="D231" s="567"/>
      <c r="E231" s="567"/>
      <c r="G231" s="568" t="s">
        <v>263</v>
      </c>
      <c r="H231" s="349">
        <f>B231*D231</f>
        <v>0</v>
      </c>
      <c r="K231" s="568"/>
    </row>
    <row r="232" spans="1:11">
      <c r="A232" s="568"/>
      <c r="K232" s="568"/>
    </row>
    <row r="233" spans="1:11">
      <c r="A233" s="568"/>
      <c r="K233" s="568"/>
    </row>
    <row r="234" spans="1:11" ht="23.25" customHeight="1">
      <c r="A234" s="568">
        <v>17</v>
      </c>
      <c r="B234" s="347" t="s">
        <v>170</v>
      </c>
      <c r="K234" s="568"/>
    </row>
    <row r="235" spans="1:11">
      <c r="A235" s="568"/>
      <c r="K235" s="568"/>
    </row>
    <row r="236" spans="1:11">
      <c r="A236" s="568"/>
      <c r="B236" s="568" t="s">
        <v>177</v>
      </c>
      <c r="C236" s="341"/>
      <c r="D236" s="568" t="s">
        <v>272</v>
      </c>
      <c r="H236" s="348" t="s">
        <v>272</v>
      </c>
      <c r="K236" s="568"/>
    </row>
    <row r="237" spans="1:11">
      <c r="A237" s="568"/>
      <c r="B237" s="567">
        <f>$I$142</f>
        <v>0</v>
      </c>
      <c r="C237" s="567" t="s">
        <v>265</v>
      </c>
      <c r="D237" s="567"/>
      <c r="E237" s="567"/>
      <c r="G237" s="568" t="s">
        <v>263</v>
      </c>
      <c r="H237" s="349">
        <f>B237*D237</f>
        <v>0</v>
      </c>
      <c r="K237" s="568"/>
    </row>
    <row r="238" spans="1:11">
      <c r="A238" s="568"/>
      <c r="K238" s="568"/>
    </row>
    <row r="239" spans="1:11">
      <c r="A239" s="568"/>
      <c r="K239" s="568"/>
    </row>
    <row r="240" spans="1:11">
      <c r="A240" s="568"/>
      <c r="B240" s="341" t="s">
        <v>21</v>
      </c>
      <c r="K240" s="568"/>
    </row>
    <row r="241" spans="1:11">
      <c r="A241" s="568">
        <v>18</v>
      </c>
      <c r="B241" s="347" t="s">
        <v>202</v>
      </c>
      <c r="K241" s="568"/>
    </row>
    <row r="242" spans="1:11">
      <c r="A242" s="568"/>
      <c r="K242" s="568"/>
    </row>
    <row r="243" spans="1:11">
      <c r="A243" s="568"/>
      <c r="B243" s="568" t="s">
        <v>264</v>
      </c>
      <c r="C243" s="567"/>
      <c r="D243" s="568" t="s">
        <v>272</v>
      </c>
      <c r="F243" s="568"/>
      <c r="H243" s="348" t="s">
        <v>273</v>
      </c>
      <c r="K243" s="568"/>
    </row>
    <row r="244" spans="1:11">
      <c r="A244" s="568"/>
      <c r="B244" s="567">
        <f>$I$142*1000</f>
        <v>0</v>
      </c>
      <c r="C244" s="567" t="s">
        <v>265</v>
      </c>
      <c r="D244" s="567"/>
      <c r="E244" s="567"/>
      <c r="F244" s="567"/>
      <c r="G244" s="568" t="s">
        <v>263</v>
      </c>
      <c r="H244" s="349">
        <f>B244*D244</f>
        <v>0</v>
      </c>
      <c r="K244" s="568"/>
    </row>
    <row r="245" spans="1:11">
      <c r="A245" s="568"/>
      <c r="K245" s="568"/>
    </row>
    <row r="246" spans="1:11">
      <c r="A246" s="568"/>
      <c r="K246" s="568"/>
    </row>
    <row r="247" spans="1:11">
      <c r="A247" s="568"/>
      <c r="K247" s="568"/>
    </row>
    <row r="248" spans="1:11">
      <c r="A248" s="568"/>
      <c r="B248" s="341" t="s">
        <v>23</v>
      </c>
      <c r="K248" s="568"/>
    </row>
    <row r="249" spans="1:11">
      <c r="A249" s="568">
        <v>19</v>
      </c>
      <c r="B249" s="347" t="s">
        <v>159</v>
      </c>
      <c r="K249" s="568"/>
    </row>
    <row r="250" spans="1:11">
      <c r="A250" s="568"/>
      <c r="K250" s="568"/>
    </row>
    <row r="251" spans="1:11">
      <c r="A251" s="568"/>
      <c r="B251" s="568" t="s">
        <v>264</v>
      </c>
      <c r="C251" s="567"/>
      <c r="D251" s="568" t="s">
        <v>167</v>
      </c>
      <c r="F251" s="568" t="s">
        <v>272</v>
      </c>
      <c r="H251" s="348" t="s">
        <v>271</v>
      </c>
      <c r="K251" s="568"/>
    </row>
    <row r="252" spans="1:11">
      <c r="A252" s="568"/>
      <c r="B252" s="567">
        <f>$I$142*1000</f>
        <v>0</v>
      </c>
      <c r="C252" s="567" t="s">
        <v>265</v>
      </c>
      <c r="D252" s="567">
        <f>$J$12</f>
        <v>0</v>
      </c>
      <c r="E252" s="567" t="s">
        <v>265</v>
      </c>
      <c r="F252" s="567"/>
      <c r="G252" s="568" t="s">
        <v>263</v>
      </c>
      <c r="H252" s="349">
        <f>B252*D252*F252</f>
        <v>0</v>
      </c>
      <c r="K252" s="568"/>
    </row>
    <row r="253" spans="1:11">
      <c r="A253" s="568"/>
      <c r="K253" s="568"/>
    </row>
    <row r="254" spans="1:11">
      <c r="A254" s="568"/>
      <c r="K254" s="568"/>
    </row>
    <row r="255" spans="1:11">
      <c r="A255" s="568"/>
      <c r="B255" s="347" t="s">
        <v>172</v>
      </c>
      <c r="K255" s="568"/>
    </row>
    <row r="256" spans="1:11">
      <c r="A256" s="568">
        <v>20</v>
      </c>
      <c r="B256" s="347" t="str">
        <f>'RESUMO MODULO MINIMO'!$D$38</f>
        <v>Conserto de quebra no ramal na rua sem pavimento com fornecimento de material hidráulico</v>
      </c>
      <c r="K256" s="568"/>
    </row>
    <row r="257" spans="1:11">
      <c r="A257" s="568"/>
      <c r="K257" s="568"/>
    </row>
    <row r="258" spans="1:11">
      <c r="A258" s="568"/>
      <c r="B258" s="568" t="s">
        <v>264</v>
      </c>
      <c r="C258" s="567"/>
      <c r="D258" s="568" t="s">
        <v>167</v>
      </c>
      <c r="F258" s="568"/>
      <c r="G258" s="491"/>
      <c r="H258" s="348" t="s">
        <v>311</v>
      </c>
      <c r="K258" s="568"/>
    </row>
    <row r="259" spans="1:11">
      <c r="A259" s="568"/>
      <c r="B259" s="567">
        <f>$I$142*1000</f>
        <v>0</v>
      </c>
      <c r="C259" s="567" t="s">
        <v>265</v>
      </c>
      <c r="D259" s="567"/>
      <c r="E259" s="567" t="s">
        <v>265</v>
      </c>
      <c r="F259" s="567"/>
      <c r="G259" s="568" t="s">
        <v>263</v>
      </c>
      <c r="H259" s="349">
        <f>G258*B259</f>
        <v>0</v>
      </c>
      <c r="K259" s="568"/>
    </row>
    <row r="260" spans="1:11">
      <c r="A260" s="568"/>
      <c r="K260" s="568"/>
    </row>
    <row r="261" spans="1:11">
      <c r="A261" s="568"/>
      <c r="K261" s="568"/>
    </row>
    <row r="262" spans="1:11">
      <c r="A262" s="568"/>
      <c r="B262" s="341" t="s">
        <v>160</v>
      </c>
      <c r="K262" s="568"/>
    </row>
    <row r="263" spans="1:11">
      <c r="A263" s="568">
        <v>21</v>
      </c>
      <c r="B263" s="347" t="s">
        <v>161</v>
      </c>
      <c r="K263" s="568"/>
    </row>
    <row r="264" spans="1:11">
      <c r="A264" s="568"/>
      <c r="K264" s="568"/>
    </row>
    <row r="265" spans="1:11">
      <c r="A265" s="568"/>
      <c r="B265" s="568" t="s">
        <v>425</v>
      </c>
      <c r="C265" s="567"/>
      <c r="D265" s="568" t="s">
        <v>167</v>
      </c>
      <c r="F265" s="568" t="s">
        <v>272</v>
      </c>
      <c r="H265" s="348" t="s">
        <v>274</v>
      </c>
      <c r="K265" s="568"/>
    </row>
    <row r="266" spans="1:11">
      <c r="A266" s="568"/>
      <c r="B266" s="567">
        <f>$I$142</f>
        <v>0</v>
      </c>
      <c r="C266" s="567" t="s">
        <v>265</v>
      </c>
      <c r="D266" s="567"/>
      <c r="E266" s="567" t="s">
        <v>265</v>
      </c>
      <c r="F266" s="567"/>
      <c r="G266" s="568" t="s">
        <v>263</v>
      </c>
      <c r="H266" s="349">
        <f>B266*F266</f>
        <v>0</v>
      </c>
      <c r="K266" s="568"/>
    </row>
    <row r="267" spans="1:11">
      <c r="A267" s="568"/>
      <c r="K267" s="568"/>
    </row>
    <row r="268" spans="1:11">
      <c r="A268" s="568"/>
      <c r="K268" s="568"/>
    </row>
    <row r="269" spans="1:11" ht="18.75">
      <c r="B269" s="898" t="s">
        <v>422</v>
      </c>
      <c r="C269" s="898"/>
      <c r="D269" s="898"/>
      <c r="E269" s="898"/>
      <c r="F269" s="898"/>
      <c r="G269" s="898"/>
      <c r="H269" s="898"/>
      <c r="I269" s="898"/>
      <c r="J269" s="516"/>
    </row>
    <row r="270" spans="1:11">
      <c r="C270" s="518"/>
    </row>
    <row r="271" spans="1:11">
      <c r="A271" s="568"/>
      <c r="C271" s="568"/>
      <c r="D271" s="341" t="s">
        <v>10</v>
      </c>
      <c r="E271" s="342"/>
      <c r="F271" s="521" t="s">
        <v>424</v>
      </c>
      <c r="G271" s="522"/>
      <c r="H271" s="737" t="s">
        <v>517</v>
      </c>
      <c r="I271" s="341">
        <f>G271*2</f>
        <v>0</v>
      </c>
      <c r="K271" s="341"/>
    </row>
    <row r="272" spans="1:11" ht="15.75" customHeight="1">
      <c r="A272" s="568">
        <v>1</v>
      </c>
      <c r="B272" s="897" t="s">
        <v>266</v>
      </c>
      <c r="C272" s="897"/>
      <c r="D272" s="897"/>
      <c r="E272" s="897"/>
      <c r="K272" s="341"/>
    </row>
    <row r="273" spans="1:11">
      <c r="A273" s="568"/>
      <c r="K273" s="341"/>
    </row>
    <row r="274" spans="1:11">
      <c r="A274" s="568"/>
      <c r="B274" s="568" t="s">
        <v>177</v>
      </c>
      <c r="C274" s="567"/>
      <c r="D274" s="348" t="s">
        <v>177</v>
      </c>
      <c r="K274" s="568"/>
    </row>
    <row r="275" spans="1:11">
      <c r="A275" s="568"/>
      <c r="B275" s="567">
        <f>$I$271</f>
        <v>0</v>
      </c>
      <c r="C275" s="567" t="s">
        <v>263</v>
      </c>
      <c r="D275" s="349">
        <f>B275</f>
        <v>0</v>
      </c>
      <c r="E275" s="568"/>
      <c r="K275" s="568"/>
    </row>
    <row r="276" spans="1:11">
      <c r="A276" s="568"/>
      <c r="K276" s="568"/>
    </row>
    <row r="277" spans="1:11" ht="15.75" customHeight="1">
      <c r="A277" s="568">
        <v>2</v>
      </c>
      <c r="B277" s="897" t="s">
        <v>267</v>
      </c>
      <c r="C277" s="897"/>
      <c r="D277" s="897"/>
      <c r="E277" s="897"/>
      <c r="K277" s="568"/>
    </row>
    <row r="278" spans="1:11">
      <c r="A278" s="568"/>
      <c r="K278" s="568"/>
    </row>
    <row r="279" spans="1:11">
      <c r="A279" s="568"/>
      <c r="B279" s="568" t="s">
        <v>177</v>
      </c>
      <c r="C279" s="567"/>
      <c r="D279" s="348" t="s">
        <v>177</v>
      </c>
      <c r="K279" s="568"/>
    </row>
    <row r="280" spans="1:11">
      <c r="A280" s="568"/>
      <c r="B280" s="567">
        <f>$I$271</f>
        <v>0</v>
      </c>
      <c r="C280" s="567" t="s">
        <v>263</v>
      </c>
      <c r="D280" s="349">
        <f>B280</f>
        <v>0</v>
      </c>
      <c r="K280" s="568"/>
    </row>
    <row r="281" spans="1:11">
      <c r="A281" s="568"/>
      <c r="K281" s="568"/>
    </row>
    <row r="282" spans="1:11">
      <c r="A282" s="568"/>
      <c r="B282" s="341" t="s">
        <v>310</v>
      </c>
      <c r="K282" s="568"/>
    </row>
    <row r="283" spans="1:11">
      <c r="A283" s="568"/>
      <c r="K283" s="568"/>
    </row>
    <row r="284" spans="1:11" ht="26.25" customHeight="1">
      <c r="A284" s="568">
        <v>4</v>
      </c>
      <c r="B284" s="896" t="s">
        <v>394</v>
      </c>
      <c r="C284" s="897"/>
      <c r="D284" s="897"/>
      <c r="E284" s="897"/>
      <c r="F284" s="897"/>
      <c r="K284" s="568"/>
    </row>
    <row r="285" spans="1:11">
      <c r="A285" s="568"/>
      <c r="K285" s="568"/>
    </row>
    <row r="286" spans="1:11">
      <c r="A286" s="568"/>
      <c r="B286" s="568" t="s">
        <v>264</v>
      </c>
      <c r="C286" s="567"/>
      <c r="D286" s="568" t="s">
        <v>167</v>
      </c>
      <c r="F286" s="348" t="s">
        <v>270</v>
      </c>
      <c r="K286" s="568"/>
    </row>
    <row r="287" spans="1:11">
      <c r="A287" s="568"/>
      <c r="B287" s="567">
        <f>$I$271*1000</f>
        <v>0</v>
      </c>
      <c r="C287" s="567" t="s">
        <v>265</v>
      </c>
      <c r="D287" s="567">
        <f>$J$12</f>
        <v>0</v>
      </c>
      <c r="E287" s="568" t="s">
        <v>263</v>
      </c>
      <c r="F287" s="349">
        <f>B287*D287</f>
        <v>0</v>
      </c>
      <c r="K287" s="568"/>
    </row>
    <row r="288" spans="1:11">
      <c r="A288" s="568"/>
      <c r="K288" s="568"/>
    </row>
    <row r="289" spans="1:11">
      <c r="A289" s="568">
        <v>5</v>
      </c>
      <c r="B289" s="897" t="str">
        <f>'RESUMO MODULO MINIMO'!$D$17</f>
        <v>Escavação, carga e transporte de material de 1ª categoria - DMT de 1.000 a 1.200 m - caminho de serviço em leito natural - com escavadeira e caminhão basculante de 14 m³</v>
      </c>
      <c r="C289" s="897"/>
      <c r="D289" s="897"/>
      <c r="E289" s="897"/>
      <c r="F289" s="344"/>
      <c r="K289" s="568"/>
    </row>
    <row r="290" spans="1:11">
      <c r="A290" s="568"/>
      <c r="K290" s="568"/>
    </row>
    <row r="291" spans="1:11">
      <c r="A291" s="568"/>
      <c r="B291" s="568" t="s">
        <v>264</v>
      </c>
      <c r="C291" s="567"/>
      <c r="D291" s="568" t="s">
        <v>167</v>
      </c>
      <c r="F291" s="568" t="s">
        <v>268</v>
      </c>
      <c r="H291" s="348" t="s">
        <v>269</v>
      </c>
      <c r="K291" s="568"/>
    </row>
    <row r="292" spans="1:11">
      <c r="A292" s="568"/>
      <c r="B292" s="567">
        <f>$I$271*1000</f>
        <v>0</v>
      </c>
      <c r="C292" s="567" t="s">
        <v>265</v>
      </c>
      <c r="D292" s="567">
        <f>$J$12</f>
        <v>0</v>
      </c>
      <c r="E292" s="567" t="s">
        <v>265</v>
      </c>
      <c r="F292" s="567">
        <f>$J$14</f>
        <v>0</v>
      </c>
      <c r="G292" s="568" t="s">
        <v>263</v>
      </c>
      <c r="H292" s="349">
        <f>B292*D292*F292</f>
        <v>0</v>
      </c>
      <c r="K292" s="568"/>
    </row>
    <row r="293" spans="1:11">
      <c r="A293" s="568"/>
      <c r="K293" s="568"/>
    </row>
    <row r="294" spans="1:11">
      <c r="A294" s="568"/>
      <c r="K294" s="568"/>
    </row>
    <row r="295" spans="1:11">
      <c r="A295" s="568"/>
      <c r="K295" s="568"/>
    </row>
    <row r="296" spans="1:11">
      <c r="A296" s="568">
        <v>6</v>
      </c>
      <c r="B296" s="896" t="str">
        <f>'RESUMO MODULO MINIMO'!$D$18</f>
        <v>Espalhamento de material em bota-fora</v>
      </c>
      <c r="C296" s="897"/>
      <c r="D296" s="897"/>
      <c r="E296" s="897"/>
      <c r="F296" s="344"/>
      <c r="K296" s="568"/>
    </row>
    <row r="297" spans="1:11">
      <c r="A297" s="568"/>
      <c r="K297" s="568"/>
    </row>
    <row r="298" spans="1:11">
      <c r="A298" s="568"/>
      <c r="B298" s="568" t="s">
        <v>264</v>
      </c>
      <c r="C298" s="567"/>
      <c r="D298" s="568" t="s">
        <v>167</v>
      </c>
      <c r="F298" s="568" t="s">
        <v>268</v>
      </c>
      <c r="H298" s="348" t="s">
        <v>269</v>
      </c>
      <c r="K298" s="568"/>
    </row>
    <row r="299" spans="1:11">
      <c r="A299" s="568"/>
      <c r="B299" s="567">
        <f>$I$271*1000</f>
        <v>0</v>
      </c>
      <c r="C299" s="567" t="s">
        <v>265</v>
      </c>
      <c r="D299" s="567">
        <f>$J$12</f>
        <v>0</v>
      </c>
      <c r="E299" s="567" t="s">
        <v>265</v>
      </c>
      <c r="F299" s="567">
        <f>$J$14</f>
        <v>0</v>
      </c>
      <c r="G299" s="568" t="s">
        <v>263</v>
      </c>
      <c r="H299" s="349">
        <f>B299*D299*F299</f>
        <v>0</v>
      </c>
      <c r="K299" s="568"/>
    </row>
    <row r="300" spans="1:11">
      <c r="A300" s="568"/>
      <c r="K300" s="568"/>
    </row>
    <row r="301" spans="1:11">
      <c r="A301" s="568"/>
      <c r="K301" s="568"/>
    </row>
    <row r="302" spans="1:11">
      <c r="A302" s="568"/>
      <c r="B302" s="341" t="s">
        <v>16</v>
      </c>
      <c r="K302" s="568"/>
    </row>
    <row r="303" spans="1:11">
      <c r="A303" s="568"/>
      <c r="K303" s="568"/>
    </row>
    <row r="304" spans="1:11" ht="26.25" customHeight="1">
      <c r="A304" s="585">
        <v>7</v>
      </c>
      <c r="B304" s="896" t="s">
        <v>526</v>
      </c>
      <c r="C304" s="897"/>
      <c r="D304" s="897"/>
      <c r="E304" s="897"/>
      <c r="F304" s="897"/>
      <c r="K304" s="568"/>
    </row>
    <row r="305" spans="1:11">
      <c r="A305" s="585"/>
      <c r="K305" s="568"/>
    </row>
    <row r="306" spans="1:11">
      <c r="A306" s="585"/>
      <c r="B306" s="585" t="s">
        <v>264</v>
      </c>
      <c r="C306" s="584"/>
      <c r="D306" s="585" t="s">
        <v>167</v>
      </c>
      <c r="E306" s="341" t="s">
        <v>268</v>
      </c>
      <c r="F306" s="341" t="s">
        <v>531</v>
      </c>
      <c r="H306" s="348" t="s">
        <v>540</v>
      </c>
      <c r="K306" s="568"/>
    </row>
    <row r="307" spans="1:11">
      <c r="A307" s="585"/>
      <c r="B307" s="584">
        <f>$I$271*1000</f>
        <v>0</v>
      </c>
      <c r="C307" s="584" t="s">
        <v>265</v>
      </c>
      <c r="D307" s="584">
        <f>$E$10</f>
        <v>0</v>
      </c>
      <c r="G307" s="585" t="s">
        <v>263</v>
      </c>
      <c r="H307" s="349">
        <f>B307*D307*E307*F307</f>
        <v>0</v>
      </c>
      <c r="K307" s="568"/>
    </row>
    <row r="308" spans="1:11">
      <c r="A308" s="585"/>
      <c r="K308" s="568"/>
    </row>
    <row r="309" spans="1:11">
      <c r="A309" s="585"/>
      <c r="K309" s="568"/>
    </row>
    <row r="310" spans="1:11" ht="12.75" customHeight="1">
      <c r="A310" s="585">
        <v>8</v>
      </c>
      <c r="B310" s="897" t="s">
        <v>528</v>
      </c>
      <c r="C310" s="897"/>
      <c r="D310" s="897"/>
      <c r="E310" s="897"/>
      <c r="F310" s="344"/>
      <c r="K310" s="568"/>
    </row>
    <row r="311" spans="1:11">
      <c r="A311" s="585"/>
      <c r="K311" s="568"/>
    </row>
    <row r="312" spans="1:11">
      <c r="A312" s="585"/>
      <c r="B312" s="585" t="s">
        <v>264</v>
      </c>
      <c r="C312" s="584"/>
      <c r="D312" s="585" t="s">
        <v>167</v>
      </c>
      <c r="F312" s="348" t="s">
        <v>271</v>
      </c>
      <c r="K312" s="568"/>
    </row>
    <row r="313" spans="1:11">
      <c r="A313" s="585"/>
      <c r="B313" s="584">
        <f>$I$271*1000</f>
        <v>0</v>
      </c>
      <c r="C313" s="584" t="s">
        <v>265</v>
      </c>
      <c r="D313" s="584">
        <f>$E$10</f>
        <v>0</v>
      </c>
      <c r="E313" s="584" t="s">
        <v>263</v>
      </c>
      <c r="F313" s="349">
        <f>B313*D313</f>
        <v>0</v>
      </c>
      <c r="G313" s="585"/>
      <c r="K313" s="568"/>
    </row>
    <row r="314" spans="1:11">
      <c r="A314" s="585"/>
      <c r="K314" s="568"/>
    </row>
    <row r="315" spans="1:11">
      <c r="A315" s="585">
        <v>9</v>
      </c>
      <c r="B315" s="897" t="s">
        <v>534</v>
      </c>
      <c r="C315" s="897"/>
      <c r="D315" s="897"/>
      <c r="E315" s="897"/>
      <c r="K315" s="568"/>
    </row>
    <row r="316" spans="1:11" ht="12.75" customHeight="1">
      <c r="A316" s="585"/>
      <c r="K316" s="568"/>
    </row>
    <row r="317" spans="1:11">
      <c r="A317" s="585"/>
      <c r="B317" s="585" t="s">
        <v>264</v>
      </c>
      <c r="C317" s="584"/>
      <c r="D317" s="585" t="s">
        <v>167</v>
      </c>
      <c r="F317" s="348" t="s">
        <v>271</v>
      </c>
      <c r="K317" s="568"/>
    </row>
    <row r="318" spans="1:11">
      <c r="A318" s="585"/>
      <c r="B318" s="584">
        <f>$I$271*1000</f>
        <v>0</v>
      </c>
      <c r="C318" s="584" t="s">
        <v>265</v>
      </c>
      <c r="D318" s="584">
        <f>$E$10</f>
        <v>0</v>
      </c>
      <c r="E318" s="584" t="s">
        <v>263</v>
      </c>
      <c r="F318" s="349">
        <f>B318*D318</f>
        <v>0</v>
      </c>
      <c r="G318" s="585"/>
      <c r="K318" s="568"/>
    </row>
    <row r="319" spans="1:11">
      <c r="A319" s="585"/>
      <c r="K319" s="568"/>
    </row>
    <row r="320" spans="1:11">
      <c r="A320" s="585"/>
      <c r="K320" s="568"/>
    </row>
    <row r="321" spans="1:11">
      <c r="A321" s="586">
        <v>10</v>
      </c>
      <c r="B321" s="734" t="s">
        <v>461</v>
      </c>
      <c r="C321" s="733"/>
      <c r="D321" s="733"/>
      <c r="E321" s="733"/>
      <c r="F321" s="733"/>
      <c r="G321" s="733"/>
      <c r="H321" s="344"/>
      <c r="K321" s="568"/>
    </row>
    <row r="322" spans="1:11" s="344" customFormat="1">
      <c r="A322" s="585"/>
      <c r="B322" s="341"/>
      <c r="C322" s="342"/>
      <c r="D322" s="341"/>
      <c r="E322" s="341"/>
      <c r="F322" s="341"/>
      <c r="G322" s="341"/>
      <c r="H322" s="341"/>
      <c r="K322" s="569"/>
    </row>
    <row r="323" spans="1:11">
      <c r="A323" s="585"/>
      <c r="B323" s="585" t="s">
        <v>264</v>
      </c>
      <c r="C323" s="584"/>
      <c r="D323" s="585" t="s">
        <v>167</v>
      </c>
      <c r="F323" s="585" t="s">
        <v>268</v>
      </c>
      <c r="H323" s="348" t="s">
        <v>269</v>
      </c>
      <c r="K323" s="568"/>
    </row>
    <row r="324" spans="1:11">
      <c r="A324" s="585"/>
      <c r="B324" s="584">
        <f>$I$271*1000</f>
        <v>0</v>
      </c>
      <c r="C324" s="584" t="s">
        <v>265</v>
      </c>
      <c r="D324" s="584">
        <f>$J$12</f>
        <v>0</v>
      </c>
      <c r="E324" s="584" t="s">
        <v>265</v>
      </c>
      <c r="F324" s="584">
        <f>$J$15</f>
        <v>0</v>
      </c>
      <c r="G324" s="585" t="s">
        <v>263</v>
      </c>
      <c r="H324" s="349">
        <f>B324*D324*F324</f>
        <v>0</v>
      </c>
      <c r="K324" s="568"/>
    </row>
    <row r="325" spans="1:11">
      <c r="A325" s="585"/>
      <c r="K325" s="568"/>
    </row>
    <row r="326" spans="1:11">
      <c r="A326" s="585"/>
      <c r="K326" s="568"/>
    </row>
    <row r="327" spans="1:11">
      <c r="A327" s="585">
        <v>11</v>
      </c>
      <c r="B327" s="734" t="s">
        <v>462</v>
      </c>
      <c r="C327" s="734"/>
      <c r="D327" s="734"/>
      <c r="E327" s="734"/>
      <c r="F327" s="734"/>
      <c r="G327" s="734"/>
      <c r="H327" s="734"/>
      <c r="K327" s="568"/>
    </row>
    <row r="328" spans="1:11" ht="12.75" customHeight="1">
      <c r="A328" s="585"/>
      <c r="K328" s="568"/>
    </row>
    <row r="329" spans="1:11">
      <c r="A329" s="585"/>
      <c r="B329" s="585" t="s">
        <v>264</v>
      </c>
      <c r="C329" s="584"/>
      <c r="D329" s="585" t="s">
        <v>167</v>
      </c>
      <c r="F329" s="585" t="s">
        <v>268</v>
      </c>
      <c r="H329" s="348" t="s">
        <v>269</v>
      </c>
      <c r="K329" s="568"/>
    </row>
    <row r="330" spans="1:11">
      <c r="A330" s="585"/>
      <c r="B330" s="584">
        <f>$I$271*1000</f>
        <v>0</v>
      </c>
      <c r="C330" s="584" t="s">
        <v>265</v>
      </c>
      <c r="D330" s="584">
        <f>$J$12</f>
        <v>0</v>
      </c>
      <c r="E330" s="584" t="s">
        <v>265</v>
      </c>
      <c r="F330" s="584">
        <f>$J$15</f>
        <v>0</v>
      </c>
      <c r="G330" s="585" t="s">
        <v>263</v>
      </c>
      <c r="H330" s="349">
        <f>B330*D330*F330</f>
        <v>0</v>
      </c>
      <c r="K330" s="568"/>
    </row>
    <row r="331" spans="1:11">
      <c r="A331" s="585"/>
      <c r="K331" s="568"/>
    </row>
    <row r="332" spans="1:11">
      <c r="A332" s="585"/>
      <c r="K332" s="568"/>
    </row>
    <row r="333" spans="1:11">
      <c r="A333" s="585">
        <v>12</v>
      </c>
      <c r="B333" s="896" t="s">
        <v>516</v>
      </c>
      <c r="C333" s="897"/>
      <c r="D333" s="897"/>
      <c r="E333" s="897"/>
      <c r="F333" s="344"/>
      <c r="K333" s="568"/>
    </row>
    <row r="334" spans="1:11" ht="12.75" customHeight="1">
      <c r="A334" s="585"/>
      <c r="K334" s="568"/>
    </row>
    <row r="335" spans="1:11">
      <c r="A335" s="585"/>
      <c r="B335" s="585" t="s">
        <v>264</v>
      </c>
      <c r="C335" s="584"/>
      <c r="D335" s="585" t="s">
        <v>167</v>
      </c>
      <c r="F335" s="348" t="s">
        <v>271</v>
      </c>
      <c r="K335" s="568"/>
    </row>
    <row r="336" spans="1:11">
      <c r="A336" s="585"/>
      <c r="B336" s="584">
        <f>$I$271*1000</f>
        <v>0</v>
      </c>
      <c r="C336" s="584" t="s">
        <v>265</v>
      </c>
      <c r="D336" s="584">
        <f>$J$12</f>
        <v>0</v>
      </c>
      <c r="E336" s="584" t="s">
        <v>263</v>
      </c>
      <c r="F336" s="349">
        <f>B336*D336</f>
        <v>0</v>
      </c>
      <c r="G336" s="585"/>
      <c r="K336" s="568"/>
    </row>
    <row r="337" spans="1:11">
      <c r="A337" s="585"/>
      <c r="K337" s="568"/>
    </row>
    <row r="338" spans="1:11">
      <c r="A338" s="585"/>
      <c r="B338" s="341" t="s">
        <v>513</v>
      </c>
      <c r="K338" s="568"/>
    </row>
    <row r="339" spans="1:11">
      <c r="A339" s="585">
        <v>13</v>
      </c>
      <c r="B339" s="341" t="s">
        <v>515</v>
      </c>
      <c r="C339" s="734"/>
      <c r="D339" s="734"/>
      <c r="E339" s="734"/>
      <c r="F339" s="734"/>
      <c r="G339" s="734"/>
      <c r="H339" s="734"/>
      <c r="K339" s="568"/>
    </row>
    <row r="340" spans="1:11">
      <c r="A340" s="585"/>
      <c r="B340" s="736" t="s">
        <v>541</v>
      </c>
      <c r="K340" s="568"/>
    </row>
    <row r="341" spans="1:11" ht="12.75" customHeight="1">
      <c r="A341" s="585"/>
      <c r="B341" s="585" t="s">
        <v>264</v>
      </c>
      <c r="C341" s="584"/>
      <c r="D341" s="585" t="s">
        <v>167</v>
      </c>
      <c r="F341" s="585" t="s">
        <v>538</v>
      </c>
      <c r="H341" s="735" t="s">
        <v>514</v>
      </c>
      <c r="K341" s="568"/>
    </row>
    <row r="342" spans="1:11">
      <c r="A342" s="585"/>
      <c r="B342" s="584">
        <f>$I$271*1000</f>
        <v>0</v>
      </c>
      <c r="C342" s="584" t="s">
        <v>265</v>
      </c>
      <c r="D342" s="584">
        <f>$E$10</f>
        <v>0</v>
      </c>
      <c r="E342" s="584" t="s">
        <v>265</v>
      </c>
      <c r="F342" s="750"/>
      <c r="G342" s="585" t="s">
        <v>263</v>
      </c>
      <c r="H342" s="349">
        <f>((B342*D342*F342))</f>
        <v>0</v>
      </c>
      <c r="K342" s="568"/>
    </row>
    <row r="343" spans="1:11">
      <c r="A343" s="585"/>
      <c r="K343" s="568"/>
    </row>
    <row r="344" spans="1:11">
      <c r="A344" s="585"/>
      <c r="K344" s="568"/>
    </row>
    <row r="345" spans="1:11">
      <c r="A345" s="585">
        <v>14</v>
      </c>
      <c r="B345" s="341" t="s">
        <v>535</v>
      </c>
      <c r="C345" s="734"/>
      <c r="D345" s="734"/>
      <c r="E345" s="734"/>
      <c r="F345" s="734"/>
      <c r="G345" s="734"/>
      <c r="H345" s="734"/>
      <c r="K345" s="568"/>
    </row>
    <row r="346" spans="1:11">
      <c r="A346" s="585"/>
      <c r="B346" s="736" t="s">
        <v>528</v>
      </c>
      <c r="K346" s="568"/>
    </row>
    <row r="347" spans="1:11" ht="12.75" customHeight="1">
      <c r="A347" s="585"/>
      <c r="B347" s="585" t="s">
        <v>264</v>
      </c>
      <c r="C347" s="584"/>
      <c r="D347" s="585" t="s">
        <v>167</v>
      </c>
      <c r="F347" s="585" t="s">
        <v>538</v>
      </c>
      <c r="H347" s="735" t="s">
        <v>514</v>
      </c>
      <c r="K347" s="568"/>
    </row>
    <row r="348" spans="1:11">
      <c r="A348" s="585"/>
      <c r="B348" s="584">
        <f>$I$271*1000</f>
        <v>0</v>
      </c>
      <c r="C348" s="584" t="s">
        <v>265</v>
      </c>
      <c r="D348" s="584">
        <f>$E$10</f>
        <v>0</v>
      </c>
      <c r="E348" s="584" t="s">
        <v>265</v>
      </c>
      <c r="F348" s="751"/>
      <c r="G348" s="585" t="s">
        <v>263</v>
      </c>
      <c r="H348" s="349">
        <f>((B348*D348*F348))</f>
        <v>0</v>
      </c>
      <c r="K348" s="568"/>
    </row>
    <row r="349" spans="1:11">
      <c r="A349" s="585"/>
      <c r="K349" s="568"/>
    </row>
    <row r="350" spans="1:11">
      <c r="A350" s="585">
        <v>15</v>
      </c>
      <c r="B350" s="341" t="s">
        <v>537</v>
      </c>
      <c r="C350" s="734"/>
      <c r="D350" s="734"/>
      <c r="E350" s="734"/>
      <c r="F350" s="734"/>
      <c r="G350" s="734"/>
      <c r="H350" s="734"/>
      <c r="K350" s="568"/>
    </row>
    <row r="351" spans="1:11">
      <c r="A351" s="585"/>
      <c r="B351" s="736" t="s">
        <v>536</v>
      </c>
      <c r="K351" s="568"/>
    </row>
    <row r="352" spans="1:11">
      <c r="A352" s="585"/>
      <c r="B352" s="585" t="s">
        <v>264</v>
      </c>
      <c r="C352" s="584"/>
      <c r="D352" s="585" t="s">
        <v>167</v>
      </c>
      <c r="E352" s="341" t="s">
        <v>268</v>
      </c>
      <c r="F352" s="585" t="s">
        <v>539</v>
      </c>
      <c r="H352" s="735" t="s">
        <v>514</v>
      </c>
      <c r="K352" s="568"/>
    </row>
    <row r="353" spans="1:11">
      <c r="A353" s="585"/>
      <c r="B353" s="584">
        <f>$I$271*1000</f>
        <v>0</v>
      </c>
      <c r="C353" s="584" t="s">
        <v>265</v>
      </c>
      <c r="D353" s="584">
        <f>$E$10</f>
        <v>0</v>
      </c>
      <c r="F353" s="749"/>
      <c r="G353" s="585" t="s">
        <v>263</v>
      </c>
      <c r="H353" s="349">
        <f>(B353*D353*E353*F353)</f>
        <v>0</v>
      </c>
      <c r="K353" s="568"/>
    </row>
    <row r="354" spans="1:11">
      <c r="A354" s="585"/>
      <c r="B354" s="584"/>
      <c r="C354" s="584"/>
      <c r="D354" s="584"/>
      <c r="F354" s="749"/>
      <c r="G354" s="585"/>
      <c r="H354" s="349"/>
      <c r="K354" s="568"/>
    </row>
    <row r="355" spans="1:11">
      <c r="A355" s="568"/>
      <c r="B355" s="347" t="s">
        <v>18</v>
      </c>
      <c r="K355" s="568"/>
    </row>
    <row r="356" spans="1:11">
      <c r="A356" s="568"/>
      <c r="K356" s="568"/>
    </row>
    <row r="357" spans="1:11">
      <c r="A357" s="568">
        <v>10</v>
      </c>
      <c r="B357" s="896" t="s">
        <v>169</v>
      </c>
      <c r="C357" s="897"/>
      <c r="D357" s="897"/>
      <c r="E357" s="897"/>
      <c r="K357" s="568"/>
    </row>
    <row r="358" spans="1:11">
      <c r="A358" s="568"/>
      <c r="K358" s="568"/>
    </row>
    <row r="359" spans="1:11">
      <c r="A359" s="568"/>
      <c r="B359" s="568" t="s">
        <v>177</v>
      </c>
      <c r="C359" s="341"/>
      <c r="D359" s="568" t="s">
        <v>272</v>
      </c>
      <c r="H359" s="348" t="s">
        <v>272</v>
      </c>
      <c r="K359" s="568"/>
    </row>
    <row r="360" spans="1:11">
      <c r="A360" s="568"/>
      <c r="B360" s="567">
        <f>$I$271</f>
        <v>0</v>
      </c>
      <c r="C360" s="567" t="s">
        <v>265</v>
      </c>
      <c r="D360" s="567"/>
      <c r="E360" s="567"/>
      <c r="G360" s="568" t="s">
        <v>263</v>
      </c>
      <c r="H360" s="349">
        <f>B360*D360</f>
        <v>0</v>
      </c>
      <c r="K360" s="568"/>
    </row>
    <row r="361" spans="1:11">
      <c r="A361" s="568"/>
      <c r="K361" s="568"/>
    </row>
    <row r="362" spans="1:11">
      <c r="A362" s="568"/>
      <c r="K362" s="568"/>
    </row>
    <row r="363" spans="1:11" ht="23.25" customHeight="1">
      <c r="A363" s="568">
        <v>11</v>
      </c>
      <c r="B363" s="347" t="s">
        <v>170</v>
      </c>
      <c r="K363" s="568"/>
    </row>
    <row r="364" spans="1:11">
      <c r="A364" s="568"/>
      <c r="K364" s="568"/>
    </row>
    <row r="365" spans="1:11">
      <c r="A365" s="568"/>
      <c r="B365" s="568" t="s">
        <v>177</v>
      </c>
      <c r="C365" s="341"/>
      <c r="D365" s="568" t="s">
        <v>272</v>
      </c>
      <c r="H365" s="348" t="s">
        <v>272</v>
      </c>
      <c r="K365" s="568"/>
    </row>
    <row r="366" spans="1:11">
      <c r="A366" s="568"/>
      <c r="B366" s="567">
        <f>$I$271</f>
        <v>0</v>
      </c>
      <c r="C366" s="567" t="s">
        <v>265</v>
      </c>
      <c r="D366" s="567"/>
      <c r="E366" s="567"/>
      <c r="G366" s="568" t="s">
        <v>263</v>
      </c>
      <c r="H366" s="349">
        <f>B366*D366</f>
        <v>0</v>
      </c>
      <c r="K366" s="568"/>
    </row>
    <row r="367" spans="1:11">
      <c r="A367" s="568"/>
      <c r="K367" s="568"/>
    </row>
    <row r="368" spans="1:11">
      <c r="A368" s="568"/>
      <c r="K368" s="568"/>
    </row>
    <row r="369" spans="1:11">
      <c r="A369" s="568"/>
      <c r="B369" s="341" t="s">
        <v>21</v>
      </c>
      <c r="K369" s="568"/>
    </row>
    <row r="370" spans="1:11">
      <c r="A370" s="568">
        <v>12</v>
      </c>
      <c r="B370" s="347" t="s">
        <v>202</v>
      </c>
      <c r="K370" s="568"/>
    </row>
    <row r="371" spans="1:11">
      <c r="A371" s="568"/>
      <c r="K371" s="568"/>
    </row>
    <row r="372" spans="1:11">
      <c r="A372" s="568"/>
      <c r="B372" s="568" t="s">
        <v>264</v>
      </c>
      <c r="C372" s="567"/>
      <c r="D372" s="568" t="s">
        <v>272</v>
      </c>
      <c r="F372" s="568"/>
      <c r="H372" s="348" t="s">
        <v>273</v>
      </c>
      <c r="K372" s="568"/>
    </row>
    <row r="373" spans="1:11">
      <c r="A373" s="568"/>
      <c r="B373" s="584">
        <f>$I$271*1000</f>
        <v>0</v>
      </c>
      <c r="C373" s="567" t="s">
        <v>265</v>
      </c>
      <c r="D373" s="567"/>
      <c r="E373" s="567"/>
      <c r="F373" s="567"/>
      <c r="G373" s="568" t="s">
        <v>263</v>
      </c>
      <c r="H373" s="349">
        <f>B373*D373</f>
        <v>0</v>
      </c>
      <c r="K373" s="568"/>
    </row>
    <row r="374" spans="1:11">
      <c r="A374" s="568"/>
      <c r="K374" s="568"/>
    </row>
    <row r="375" spans="1:11">
      <c r="A375" s="568"/>
      <c r="K375" s="568"/>
    </row>
    <row r="376" spans="1:11">
      <c r="A376" s="568"/>
      <c r="K376" s="568"/>
    </row>
    <row r="377" spans="1:11">
      <c r="A377" s="568"/>
      <c r="B377" s="341" t="s">
        <v>23</v>
      </c>
      <c r="K377" s="568"/>
    </row>
    <row r="378" spans="1:11">
      <c r="A378" s="568">
        <v>13</v>
      </c>
      <c r="B378" s="347" t="s">
        <v>159</v>
      </c>
      <c r="K378" s="568"/>
    </row>
    <row r="379" spans="1:11">
      <c r="A379" s="568"/>
      <c r="K379" s="568"/>
    </row>
    <row r="380" spans="1:11">
      <c r="A380" s="568"/>
      <c r="B380" s="568" t="s">
        <v>264</v>
      </c>
      <c r="C380" s="567"/>
      <c r="D380" s="568" t="s">
        <v>167</v>
      </c>
      <c r="F380" s="568" t="s">
        <v>272</v>
      </c>
      <c r="H380" s="348" t="s">
        <v>271</v>
      </c>
      <c r="K380" s="568"/>
    </row>
    <row r="381" spans="1:11">
      <c r="A381" s="568"/>
      <c r="B381" s="584">
        <f>$I$271*1000</f>
        <v>0</v>
      </c>
      <c r="C381" s="567" t="s">
        <v>265</v>
      </c>
      <c r="D381" s="567">
        <f>$J$12</f>
        <v>0</v>
      </c>
      <c r="E381" s="567" t="s">
        <v>265</v>
      </c>
      <c r="F381" s="567"/>
      <c r="G381" s="568" t="s">
        <v>263</v>
      </c>
      <c r="H381" s="349">
        <f>B381*D381*F381</f>
        <v>0</v>
      </c>
      <c r="K381" s="568"/>
    </row>
    <row r="382" spans="1:11">
      <c r="A382" s="568"/>
      <c r="K382" s="568"/>
    </row>
    <row r="383" spans="1:11">
      <c r="A383" s="568"/>
      <c r="K383" s="568"/>
    </row>
    <row r="384" spans="1:11">
      <c r="A384" s="568"/>
      <c r="B384" s="347" t="s">
        <v>172</v>
      </c>
      <c r="K384" s="568"/>
    </row>
    <row r="385" spans="1:11">
      <c r="A385" s="568">
        <v>14</v>
      </c>
      <c r="B385" s="347" t="str">
        <f>'RESUMO MODULO MINIMO'!$D$38</f>
        <v>Conserto de quebra no ramal na rua sem pavimento com fornecimento de material hidráulico</v>
      </c>
      <c r="K385" s="568"/>
    </row>
    <row r="386" spans="1:11">
      <c r="A386" s="568"/>
      <c r="K386" s="568"/>
    </row>
    <row r="387" spans="1:11">
      <c r="A387" s="568"/>
      <c r="B387" s="568" t="s">
        <v>264</v>
      </c>
      <c r="C387" s="567"/>
      <c r="D387" s="568" t="s">
        <v>167</v>
      </c>
      <c r="F387" s="568"/>
      <c r="G387" s="491"/>
      <c r="H387" s="348" t="s">
        <v>311</v>
      </c>
      <c r="K387" s="568"/>
    </row>
    <row r="388" spans="1:11">
      <c r="A388" s="568"/>
      <c r="B388" s="584">
        <f>$I$271*1000</f>
        <v>0</v>
      </c>
      <c r="C388" s="567" t="s">
        <v>265</v>
      </c>
      <c r="D388" s="567"/>
      <c r="E388" s="567" t="s">
        <v>265</v>
      </c>
      <c r="F388" s="567"/>
      <c r="G388" s="568" t="s">
        <v>263</v>
      </c>
      <c r="H388" s="349">
        <f>G387*B388</f>
        <v>0</v>
      </c>
      <c r="K388" s="568"/>
    </row>
    <row r="389" spans="1:11">
      <c r="A389" s="568"/>
      <c r="K389" s="568"/>
    </row>
    <row r="390" spans="1:11">
      <c r="A390" s="568"/>
      <c r="K390" s="568"/>
    </row>
    <row r="391" spans="1:11">
      <c r="A391" s="568"/>
      <c r="B391" s="341" t="s">
        <v>160</v>
      </c>
      <c r="K391" s="568"/>
    </row>
    <row r="392" spans="1:11">
      <c r="A392" s="568">
        <v>15</v>
      </c>
      <c r="B392" s="347" t="s">
        <v>161</v>
      </c>
      <c r="K392" s="568"/>
    </row>
    <row r="393" spans="1:11">
      <c r="A393" s="568"/>
      <c r="K393" s="568"/>
    </row>
    <row r="394" spans="1:11">
      <c r="A394" s="568"/>
      <c r="B394" s="568" t="s">
        <v>425</v>
      </c>
      <c r="C394" s="567"/>
      <c r="D394" s="568" t="s">
        <v>167</v>
      </c>
      <c r="F394" s="568" t="s">
        <v>272</v>
      </c>
      <c r="H394" s="348" t="s">
        <v>274</v>
      </c>
      <c r="K394" s="568"/>
    </row>
    <row r="395" spans="1:11">
      <c r="A395" s="568"/>
      <c r="B395" s="567">
        <f>$I$271</f>
        <v>0</v>
      </c>
      <c r="C395" s="567" t="s">
        <v>265</v>
      </c>
      <c r="D395" s="567"/>
      <c r="E395" s="567" t="s">
        <v>265</v>
      </c>
      <c r="F395" s="567"/>
      <c r="G395" s="568" t="s">
        <v>263</v>
      </c>
      <c r="H395" s="349">
        <f>B395*F395</f>
        <v>0</v>
      </c>
      <c r="K395" s="568"/>
    </row>
    <row r="396" spans="1:11">
      <c r="A396" s="568"/>
      <c r="K396" s="568"/>
    </row>
    <row r="397" spans="1:11">
      <c r="A397" s="568"/>
      <c r="K397" s="568"/>
    </row>
    <row r="398" spans="1:11" ht="18.75">
      <c r="B398" s="898" t="s">
        <v>423</v>
      </c>
      <c r="C398" s="898"/>
      <c r="D398" s="898"/>
      <c r="E398" s="898"/>
      <c r="F398" s="898"/>
      <c r="G398" s="898"/>
      <c r="H398" s="898"/>
      <c r="I398" s="898"/>
      <c r="J398" s="516"/>
    </row>
    <row r="399" spans="1:11">
      <c r="C399" s="518"/>
    </row>
    <row r="400" spans="1:11">
      <c r="A400" s="568"/>
      <c r="C400" s="568"/>
      <c r="D400" s="341" t="s">
        <v>10</v>
      </c>
      <c r="E400" s="342"/>
      <c r="F400" s="521" t="s">
        <v>424</v>
      </c>
      <c r="G400" s="522"/>
      <c r="H400" s="737" t="s">
        <v>517</v>
      </c>
      <c r="I400" s="341">
        <f>G400*2</f>
        <v>0</v>
      </c>
      <c r="K400" s="341"/>
    </row>
    <row r="401" spans="1:11" ht="15.75" customHeight="1">
      <c r="A401" s="568">
        <v>1</v>
      </c>
      <c r="B401" s="897" t="s">
        <v>266</v>
      </c>
      <c r="C401" s="897"/>
      <c r="D401" s="897"/>
      <c r="E401" s="897"/>
      <c r="K401" s="341"/>
    </row>
    <row r="402" spans="1:11">
      <c r="A402" s="568"/>
      <c r="K402" s="341"/>
    </row>
    <row r="403" spans="1:11">
      <c r="A403" s="568"/>
      <c r="B403" s="568" t="s">
        <v>177</v>
      </c>
      <c r="C403" s="567"/>
      <c r="D403" s="348" t="s">
        <v>177</v>
      </c>
      <c r="K403" s="568"/>
    </row>
    <row r="404" spans="1:11">
      <c r="A404" s="568"/>
      <c r="B404" s="567">
        <f>$I$400</f>
        <v>0</v>
      </c>
      <c r="C404" s="567" t="s">
        <v>263</v>
      </c>
      <c r="D404" s="349">
        <f>B404</f>
        <v>0</v>
      </c>
      <c r="E404" s="568"/>
      <c r="K404" s="568"/>
    </row>
    <row r="405" spans="1:11">
      <c r="A405" s="568"/>
      <c r="K405" s="568"/>
    </row>
    <row r="406" spans="1:11" ht="15.75" customHeight="1">
      <c r="A406" s="568">
        <v>2</v>
      </c>
      <c r="B406" s="897" t="s">
        <v>267</v>
      </c>
      <c r="C406" s="897"/>
      <c r="D406" s="897"/>
      <c r="E406" s="897"/>
      <c r="K406" s="568"/>
    </row>
    <row r="407" spans="1:11">
      <c r="A407" s="568"/>
      <c r="K407" s="568"/>
    </row>
    <row r="408" spans="1:11">
      <c r="A408" s="568"/>
      <c r="B408" s="568" t="s">
        <v>177</v>
      </c>
      <c r="C408" s="567"/>
      <c r="D408" s="348" t="s">
        <v>177</v>
      </c>
      <c r="K408" s="568"/>
    </row>
    <row r="409" spans="1:11">
      <c r="A409" s="568"/>
      <c r="B409" s="567">
        <f>$I$400</f>
        <v>0</v>
      </c>
      <c r="C409" s="567" t="s">
        <v>263</v>
      </c>
      <c r="D409" s="349">
        <f>B409</f>
        <v>0</v>
      </c>
      <c r="K409" s="568"/>
    </row>
    <row r="410" spans="1:11">
      <c r="A410" s="568"/>
      <c r="K410" s="568"/>
    </row>
    <row r="411" spans="1:11">
      <c r="A411" s="568"/>
      <c r="B411" s="341" t="s">
        <v>310</v>
      </c>
      <c r="K411" s="568"/>
    </row>
    <row r="412" spans="1:11">
      <c r="A412" s="568"/>
      <c r="K412" s="568"/>
    </row>
    <row r="413" spans="1:11" ht="26.25" customHeight="1">
      <c r="A413" s="568">
        <v>4</v>
      </c>
      <c r="B413" s="896" t="s">
        <v>394</v>
      </c>
      <c r="C413" s="897"/>
      <c r="D413" s="897"/>
      <c r="E413" s="897"/>
      <c r="F413" s="897"/>
      <c r="K413" s="568"/>
    </row>
    <row r="414" spans="1:11">
      <c r="A414" s="568"/>
      <c r="K414" s="568"/>
    </row>
    <row r="415" spans="1:11">
      <c r="A415" s="568"/>
      <c r="B415" s="568" t="s">
        <v>264</v>
      </c>
      <c r="C415" s="567"/>
      <c r="D415" s="568" t="s">
        <v>167</v>
      </c>
      <c r="F415" s="348" t="s">
        <v>270</v>
      </c>
      <c r="K415" s="568"/>
    </row>
    <row r="416" spans="1:11">
      <c r="A416" s="568"/>
      <c r="B416" s="567">
        <f>$I$400*1000</f>
        <v>0</v>
      </c>
      <c r="C416" s="567" t="s">
        <v>265</v>
      </c>
      <c r="D416" s="567">
        <f>$J$12</f>
        <v>0</v>
      </c>
      <c r="E416" s="568" t="s">
        <v>263</v>
      </c>
      <c r="F416" s="349">
        <f>B416*D416</f>
        <v>0</v>
      </c>
      <c r="K416" s="568"/>
    </row>
    <row r="417" spans="1:11">
      <c r="A417" s="568"/>
      <c r="K417" s="568"/>
    </row>
    <row r="418" spans="1:11">
      <c r="A418" s="568">
        <v>5</v>
      </c>
      <c r="B418" s="897" t="str">
        <f>'RESUMO MODULO MINIMO'!$D$17</f>
        <v>Escavação, carga e transporte de material de 1ª categoria - DMT de 1.000 a 1.200 m - caminho de serviço em leito natural - com escavadeira e caminhão basculante de 14 m³</v>
      </c>
      <c r="C418" s="897"/>
      <c r="D418" s="897"/>
      <c r="E418" s="897"/>
      <c r="F418" s="344"/>
      <c r="K418" s="568"/>
    </row>
    <row r="419" spans="1:11">
      <c r="A419" s="568"/>
      <c r="K419" s="568"/>
    </row>
    <row r="420" spans="1:11">
      <c r="A420" s="568"/>
      <c r="B420" s="568" t="s">
        <v>264</v>
      </c>
      <c r="C420" s="567"/>
      <c r="D420" s="568" t="s">
        <v>167</v>
      </c>
      <c r="F420" s="568" t="s">
        <v>268</v>
      </c>
      <c r="H420" s="348" t="s">
        <v>269</v>
      </c>
      <c r="K420" s="568"/>
    </row>
    <row r="421" spans="1:11">
      <c r="A421" s="568"/>
      <c r="B421" s="567">
        <f>$I$400*1000</f>
        <v>0</v>
      </c>
      <c r="C421" s="567" t="s">
        <v>265</v>
      </c>
      <c r="D421" s="567">
        <f>$J$12</f>
        <v>0</v>
      </c>
      <c r="E421" s="567" t="s">
        <v>265</v>
      </c>
      <c r="F421" s="567">
        <f>$J$14</f>
        <v>0</v>
      </c>
      <c r="G421" s="568" t="s">
        <v>263</v>
      </c>
      <c r="H421" s="349">
        <f>B421*D421*F421</f>
        <v>0</v>
      </c>
      <c r="K421" s="568"/>
    </row>
    <row r="422" spans="1:11">
      <c r="A422" s="568"/>
      <c r="K422" s="568"/>
    </row>
    <row r="423" spans="1:11">
      <c r="A423" s="568"/>
      <c r="K423" s="568"/>
    </row>
    <row r="424" spans="1:11">
      <c r="A424" s="568"/>
      <c r="K424" s="568"/>
    </row>
    <row r="425" spans="1:11">
      <c r="A425" s="568">
        <v>6</v>
      </c>
      <c r="B425" s="896" t="str">
        <f>'RESUMO MODULO MINIMO'!$D$18</f>
        <v>Espalhamento de material em bota-fora</v>
      </c>
      <c r="C425" s="897"/>
      <c r="D425" s="897"/>
      <c r="E425" s="897"/>
      <c r="F425" s="344"/>
      <c r="K425" s="568"/>
    </row>
    <row r="426" spans="1:11">
      <c r="A426" s="568"/>
      <c r="K426" s="568"/>
    </row>
    <row r="427" spans="1:11">
      <c r="A427" s="568"/>
      <c r="B427" s="568" t="s">
        <v>264</v>
      </c>
      <c r="C427" s="567"/>
      <c r="D427" s="568" t="s">
        <v>167</v>
      </c>
      <c r="F427" s="568" t="s">
        <v>268</v>
      </c>
      <c r="H427" s="348" t="s">
        <v>269</v>
      </c>
      <c r="K427" s="568"/>
    </row>
    <row r="428" spans="1:11">
      <c r="A428" s="568"/>
      <c r="B428" s="567">
        <f>$I$400*1000</f>
        <v>0</v>
      </c>
      <c r="C428" s="567" t="s">
        <v>265</v>
      </c>
      <c r="D428" s="567">
        <f>$J$12</f>
        <v>0</v>
      </c>
      <c r="E428" s="567" t="s">
        <v>265</v>
      </c>
      <c r="F428" s="567">
        <f>$J$14</f>
        <v>0</v>
      </c>
      <c r="G428" s="568" t="s">
        <v>263</v>
      </c>
      <c r="H428" s="349">
        <f>B428*D428*F428</f>
        <v>0</v>
      </c>
      <c r="K428" s="568"/>
    </row>
    <row r="429" spans="1:11">
      <c r="A429" s="568"/>
      <c r="K429" s="568"/>
    </row>
    <row r="430" spans="1:11">
      <c r="A430" s="568"/>
      <c r="K430" s="568"/>
    </row>
    <row r="431" spans="1:11">
      <c r="A431" s="568"/>
      <c r="B431" s="341" t="s">
        <v>16</v>
      </c>
      <c r="K431" s="568"/>
    </row>
    <row r="432" spans="1:11">
      <c r="A432" s="568"/>
      <c r="K432" s="568"/>
    </row>
    <row r="433" spans="1:11" ht="26.25" customHeight="1">
      <c r="A433" s="585">
        <v>7</v>
      </c>
      <c r="B433" s="896" t="s">
        <v>526</v>
      </c>
      <c r="C433" s="897"/>
      <c r="D433" s="897"/>
      <c r="E433" s="897"/>
      <c r="F433" s="897"/>
      <c r="K433" s="568"/>
    </row>
    <row r="434" spans="1:11">
      <c r="A434" s="585"/>
      <c r="K434" s="568"/>
    </row>
    <row r="435" spans="1:11">
      <c r="A435" s="585"/>
      <c r="B435" s="585" t="s">
        <v>264</v>
      </c>
      <c r="C435" s="584"/>
      <c r="D435" s="585" t="s">
        <v>167</v>
      </c>
      <c r="E435" s="341" t="s">
        <v>268</v>
      </c>
      <c r="F435" s="341" t="s">
        <v>576</v>
      </c>
      <c r="H435" s="348" t="s">
        <v>540</v>
      </c>
      <c r="K435" s="568"/>
    </row>
    <row r="436" spans="1:11">
      <c r="A436" s="585"/>
      <c r="B436" s="584">
        <f>$I$400*1000</f>
        <v>0</v>
      </c>
      <c r="C436" s="584" t="s">
        <v>265</v>
      </c>
      <c r="D436" s="584">
        <f>$E$10</f>
        <v>0</v>
      </c>
      <c r="G436" s="585" t="s">
        <v>263</v>
      </c>
      <c r="H436" s="349">
        <f>B436*D436*E436*F436</f>
        <v>0</v>
      </c>
      <c r="K436" s="568"/>
    </row>
    <row r="437" spans="1:11">
      <c r="A437" s="585"/>
      <c r="K437" s="568"/>
    </row>
    <row r="438" spans="1:11">
      <c r="A438" s="585"/>
      <c r="K438" s="568"/>
    </row>
    <row r="439" spans="1:11" ht="12.75" customHeight="1">
      <c r="A439" s="585">
        <v>8</v>
      </c>
      <c r="B439" s="897" t="s">
        <v>528</v>
      </c>
      <c r="C439" s="897"/>
      <c r="D439" s="897"/>
      <c r="E439" s="897"/>
      <c r="F439" s="344"/>
      <c r="K439" s="568"/>
    </row>
    <row r="440" spans="1:11">
      <c r="A440" s="585"/>
      <c r="K440" s="568"/>
    </row>
    <row r="441" spans="1:11">
      <c r="A441" s="585"/>
      <c r="B441" s="585" t="s">
        <v>264</v>
      </c>
      <c r="C441" s="584"/>
      <c r="D441" s="585" t="s">
        <v>167</v>
      </c>
      <c r="F441" s="348" t="s">
        <v>271</v>
      </c>
      <c r="K441" s="568"/>
    </row>
    <row r="442" spans="1:11">
      <c r="A442" s="585"/>
      <c r="B442" s="584">
        <f>$I$400*1000</f>
        <v>0</v>
      </c>
      <c r="C442" s="584" t="s">
        <v>265</v>
      </c>
      <c r="D442" s="584">
        <f>$E$10</f>
        <v>0</v>
      </c>
      <c r="E442" s="584" t="s">
        <v>263</v>
      </c>
      <c r="F442" s="349">
        <f>B442*D442</f>
        <v>0</v>
      </c>
      <c r="G442" s="585"/>
      <c r="K442" s="568"/>
    </row>
    <row r="443" spans="1:11">
      <c r="A443" s="585"/>
      <c r="K443" s="568"/>
    </row>
    <row r="444" spans="1:11">
      <c r="A444" s="585">
        <v>9</v>
      </c>
      <c r="B444" s="897" t="s">
        <v>534</v>
      </c>
      <c r="C444" s="897"/>
      <c r="D444" s="897"/>
      <c r="E444" s="897"/>
      <c r="K444" s="568"/>
    </row>
    <row r="445" spans="1:11" ht="12.75" customHeight="1">
      <c r="A445" s="585"/>
      <c r="K445" s="568"/>
    </row>
    <row r="446" spans="1:11">
      <c r="A446" s="585"/>
      <c r="B446" s="585" t="s">
        <v>264</v>
      </c>
      <c r="C446" s="584"/>
      <c r="D446" s="585" t="s">
        <v>167</v>
      </c>
      <c r="F446" s="348" t="s">
        <v>271</v>
      </c>
      <c r="K446" s="568"/>
    </row>
    <row r="447" spans="1:11">
      <c r="A447" s="585"/>
      <c r="B447" s="584">
        <f>$I$400*1000</f>
        <v>0</v>
      </c>
      <c r="C447" s="584" t="s">
        <v>265</v>
      </c>
      <c r="D447" s="584">
        <f>$E$10</f>
        <v>0</v>
      </c>
      <c r="E447" s="584" t="s">
        <v>263</v>
      </c>
      <c r="F447" s="349">
        <f>B447*D447</f>
        <v>0</v>
      </c>
      <c r="G447" s="585"/>
      <c r="K447" s="568"/>
    </row>
    <row r="448" spans="1:11">
      <c r="A448" s="585"/>
      <c r="K448" s="568"/>
    </row>
    <row r="449" spans="1:11">
      <c r="A449" s="585"/>
      <c r="K449" s="568"/>
    </row>
    <row r="450" spans="1:11">
      <c r="A450" s="586">
        <v>10</v>
      </c>
      <c r="B450" s="734" t="s">
        <v>461</v>
      </c>
      <c r="C450" s="733"/>
      <c r="D450" s="733"/>
      <c r="E450" s="733"/>
      <c r="F450" s="733"/>
      <c r="G450" s="733"/>
      <c r="H450" s="344"/>
      <c r="K450" s="568"/>
    </row>
    <row r="451" spans="1:11" s="344" customFormat="1">
      <c r="A451" s="585"/>
      <c r="B451" s="341"/>
      <c r="C451" s="342"/>
      <c r="D451" s="341"/>
      <c r="E451" s="341"/>
      <c r="F451" s="341"/>
      <c r="G451" s="341"/>
      <c r="H451" s="341"/>
      <c r="K451" s="569"/>
    </row>
    <row r="452" spans="1:11">
      <c r="A452" s="585"/>
      <c r="B452" s="585" t="s">
        <v>264</v>
      </c>
      <c r="C452" s="584"/>
      <c r="D452" s="585" t="s">
        <v>167</v>
      </c>
      <c r="F452" s="585" t="s">
        <v>268</v>
      </c>
      <c r="H452" s="348" t="s">
        <v>269</v>
      </c>
      <c r="K452" s="568"/>
    </row>
    <row r="453" spans="1:11">
      <c r="A453" s="585"/>
      <c r="B453" s="584">
        <f>$I$400*1000</f>
        <v>0</v>
      </c>
      <c r="C453" s="584" t="s">
        <v>265</v>
      </c>
      <c r="D453" s="584">
        <f>$J$12</f>
        <v>0</v>
      </c>
      <c r="E453" s="584" t="s">
        <v>265</v>
      </c>
      <c r="F453" s="584">
        <f>$J$15</f>
        <v>0</v>
      </c>
      <c r="G453" s="585" t="s">
        <v>263</v>
      </c>
      <c r="H453" s="349">
        <f>B453*D453*F453</f>
        <v>0</v>
      </c>
      <c r="K453" s="568"/>
    </row>
    <row r="454" spans="1:11">
      <c r="A454" s="585"/>
      <c r="K454" s="568"/>
    </row>
    <row r="455" spans="1:11">
      <c r="A455" s="585"/>
      <c r="K455" s="568"/>
    </row>
    <row r="456" spans="1:11">
      <c r="A456" s="585">
        <v>11</v>
      </c>
      <c r="B456" s="734" t="s">
        <v>462</v>
      </c>
      <c r="C456" s="734"/>
      <c r="D456" s="734"/>
      <c r="E456" s="734"/>
      <c r="F456" s="734"/>
      <c r="G456" s="734"/>
      <c r="H456" s="734"/>
      <c r="K456" s="568"/>
    </row>
    <row r="457" spans="1:11" ht="12.75" customHeight="1">
      <c r="A457" s="585"/>
      <c r="K457" s="568"/>
    </row>
    <row r="458" spans="1:11">
      <c r="A458" s="585"/>
      <c r="B458" s="585" t="s">
        <v>264</v>
      </c>
      <c r="C458" s="584"/>
      <c r="D458" s="585" t="s">
        <v>167</v>
      </c>
      <c r="F458" s="585" t="s">
        <v>268</v>
      </c>
      <c r="H458" s="348" t="s">
        <v>269</v>
      </c>
      <c r="K458" s="568"/>
    </row>
    <row r="459" spans="1:11">
      <c r="A459" s="585"/>
      <c r="B459" s="584">
        <f>$I$400*1000</f>
        <v>0</v>
      </c>
      <c r="C459" s="584" t="s">
        <v>265</v>
      </c>
      <c r="D459" s="584">
        <f>$J$12</f>
        <v>0</v>
      </c>
      <c r="E459" s="584" t="s">
        <v>265</v>
      </c>
      <c r="F459" s="584">
        <f>$J$15</f>
        <v>0</v>
      </c>
      <c r="G459" s="585" t="s">
        <v>263</v>
      </c>
      <c r="H459" s="349">
        <f>B459*D459*F459</f>
        <v>0</v>
      </c>
      <c r="K459" s="568"/>
    </row>
    <row r="460" spans="1:11">
      <c r="A460" s="585"/>
      <c r="K460" s="568"/>
    </row>
    <row r="461" spans="1:11">
      <c r="A461" s="585"/>
      <c r="K461" s="568"/>
    </row>
    <row r="462" spans="1:11">
      <c r="A462" s="585">
        <v>12</v>
      </c>
      <c r="B462" s="896" t="s">
        <v>516</v>
      </c>
      <c r="C462" s="897"/>
      <c r="D462" s="897"/>
      <c r="E462" s="897"/>
      <c r="F462" s="344"/>
      <c r="K462" s="568"/>
    </row>
    <row r="463" spans="1:11" ht="12.75" customHeight="1">
      <c r="A463" s="585"/>
      <c r="K463" s="568"/>
    </row>
    <row r="464" spans="1:11">
      <c r="A464" s="585"/>
      <c r="B464" s="585" t="s">
        <v>264</v>
      </c>
      <c r="C464" s="584"/>
      <c r="D464" s="585" t="s">
        <v>167</v>
      </c>
      <c r="F464" s="348" t="s">
        <v>271</v>
      </c>
      <c r="K464" s="568"/>
    </row>
    <row r="465" spans="1:11">
      <c r="A465" s="585"/>
      <c r="B465" s="584">
        <f>$I$400*1000</f>
        <v>0</v>
      </c>
      <c r="C465" s="584" t="s">
        <v>265</v>
      </c>
      <c r="D465" s="584">
        <f>$J$12</f>
        <v>0</v>
      </c>
      <c r="E465" s="584" t="s">
        <v>263</v>
      </c>
      <c r="F465" s="349">
        <f>B465*D465</f>
        <v>0</v>
      </c>
      <c r="G465" s="585"/>
      <c r="K465" s="568"/>
    </row>
    <row r="466" spans="1:11">
      <c r="A466" s="585"/>
      <c r="K466" s="568"/>
    </row>
    <row r="467" spans="1:11">
      <c r="A467" s="585"/>
      <c r="B467" s="341" t="s">
        <v>513</v>
      </c>
      <c r="K467" s="568"/>
    </row>
    <row r="468" spans="1:11">
      <c r="A468" s="585">
        <v>13</v>
      </c>
      <c r="B468" s="341" t="s">
        <v>515</v>
      </c>
      <c r="C468" s="734"/>
      <c r="D468" s="734"/>
      <c r="E468" s="734"/>
      <c r="F468" s="734"/>
      <c r="G468" s="734"/>
      <c r="H468" s="734"/>
      <c r="K468" s="568"/>
    </row>
    <row r="469" spans="1:11">
      <c r="A469" s="585"/>
      <c r="B469" s="736" t="s">
        <v>541</v>
      </c>
      <c r="K469" s="568"/>
    </row>
    <row r="470" spans="1:11" ht="12.75" customHeight="1">
      <c r="A470" s="585"/>
      <c r="B470" s="585" t="s">
        <v>264</v>
      </c>
      <c r="C470" s="584"/>
      <c r="D470" s="585" t="s">
        <v>167</v>
      </c>
      <c r="F470" s="585" t="s">
        <v>538</v>
      </c>
      <c r="H470" s="735" t="s">
        <v>514</v>
      </c>
      <c r="K470" s="568"/>
    </row>
    <row r="471" spans="1:11">
      <c r="A471" s="585"/>
      <c r="B471" s="584">
        <f>$I$400*1000</f>
        <v>0</v>
      </c>
      <c r="C471" s="584" t="s">
        <v>265</v>
      </c>
      <c r="D471" s="584">
        <f>$E$10</f>
        <v>0</v>
      </c>
      <c r="E471" s="584" t="s">
        <v>265</v>
      </c>
      <c r="F471" s="750"/>
      <c r="G471" s="585" t="s">
        <v>263</v>
      </c>
      <c r="H471" s="349">
        <f>((B471*D471*F471))</f>
        <v>0</v>
      </c>
      <c r="K471" s="568"/>
    </row>
    <row r="472" spans="1:11">
      <c r="A472" s="585"/>
      <c r="K472" s="568"/>
    </row>
    <row r="473" spans="1:11">
      <c r="A473" s="585"/>
      <c r="K473" s="568"/>
    </row>
    <row r="474" spans="1:11">
      <c r="A474" s="585">
        <v>14</v>
      </c>
      <c r="B474" s="341" t="s">
        <v>535</v>
      </c>
      <c r="C474" s="734"/>
      <c r="D474" s="734"/>
      <c r="E474" s="734"/>
      <c r="F474" s="734"/>
      <c r="G474" s="734"/>
      <c r="H474" s="734"/>
      <c r="K474" s="568"/>
    </row>
    <row r="475" spans="1:11">
      <c r="A475" s="585"/>
      <c r="B475" s="736" t="s">
        <v>528</v>
      </c>
      <c r="K475" s="568"/>
    </row>
    <row r="476" spans="1:11" ht="12.75" customHeight="1">
      <c r="A476" s="585"/>
      <c r="B476" s="585" t="s">
        <v>264</v>
      </c>
      <c r="C476" s="584"/>
      <c r="D476" s="585" t="s">
        <v>167</v>
      </c>
      <c r="F476" s="585" t="s">
        <v>538</v>
      </c>
      <c r="H476" s="735" t="s">
        <v>514</v>
      </c>
      <c r="K476" s="568"/>
    </row>
    <row r="477" spans="1:11">
      <c r="A477" s="585"/>
      <c r="B477" s="584">
        <f>$I$400*1000</f>
        <v>0</v>
      </c>
      <c r="C477" s="584" t="s">
        <v>265</v>
      </c>
      <c r="D477" s="584">
        <f>$E$10</f>
        <v>0</v>
      </c>
      <c r="E477" s="584" t="s">
        <v>265</v>
      </c>
      <c r="F477" s="751"/>
      <c r="G477" s="585" t="s">
        <v>263</v>
      </c>
      <c r="H477" s="349">
        <f>((B477*D477*F477))</f>
        <v>0</v>
      </c>
      <c r="K477" s="568"/>
    </row>
    <row r="478" spans="1:11">
      <c r="A478" s="585"/>
      <c r="K478" s="568"/>
    </row>
    <row r="479" spans="1:11">
      <c r="A479" s="585">
        <v>15</v>
      </c>
      <c r="B479" s="341" t="s">
        <v>537</v>
      </c>
      <c r="C479" s="734"/>
      <c r="D479" s="734"/>
      <c r="E479" s="734"/>
      <c r="F479" s="734"/>
      <c r="G479" s="734"/>
      <c r="H479" s="734"/>
      <c r="K479" s="568"/>
    </row>
    <row r="480" spans="1:11">
      <c r="A480" s="585"/>
      <c r="B480" s="736" t="s">
        <v>536</v>
      </c>
      <c r="K480" s="568"/>
    </row>
    <row r="481" spans="1:11">
      <c r="A481" s="585"/>
      <c r="B481" s="585" t="s">
        <v>264</v>
      </c>
      <c r="C481" s="584"/>
      <c r="D481" s="585" t="s">
        <v>167</v>
      </c>
      <c r="E481" s="341" t="s">
        <v>268</v>
      </c>
      <c r="F481" s="585" t="s">
        <v>539</v>
      </c>
      <c r="H481" s="735" t="s">
        <v>514</v>
      </c>
      <c r="K481" s="568"/>
    </row>
    <row r="482" spans="1:11">
      <c r="A482" s="585"/>
      <c r="B482" s="584">
        <f>$I$400*1000</f>
        <v>0</v>
      </c>
      <c r="C482" s="584" t="s">
        <v>265</v>
      </c>
      <c r="D482" s="584">
        <f>$E$10</f>
        <v>0</v>
      </c>
      <c r="F482" s="749"/>
      <c r="G482" s="585" t="s">
        <v>263</v>
      </c>
      <c r="H482" s="349">
        <f>(B482*D482*E482*F482)</f>
        <v>0</v>
      </c>
      <c r="K482" s="568"/>
    </row>
    <row r="483" spans="1:11">
      <c r="A483" s="585"/>
      <c r="B483" s="584"/>
      <c r="C483" s="584"/>
      <c r="D483" s="584"/>
      <c r="F483" s="749"/>
      <c r="G483" s="585"/>
      <c r="H483" s="349"/>
      <c r="K483" s="568"/>
    </row>
    <row r="484" spans="1:11">
      <c r="A484" s="568"/>
      <c r="K484" s="568"/>
    </row>
    <row r="485" spans="1:11">
      <c r="A485" s="568"/>
      <c r="B485" s="347" t="s">
        <v>18</v>
      </c>
      <c r="K485" s="568"/>
    </row>
    <row r="486" spans="1:11">
      <c r="A486" s="568"/>
      <c r="K486" s="568"/>
    </row>
    <row r="487" spans="1:11">
      <c r="A487" s="568">
        <v>10</v>
      </c>
      <c r="B487" s="896" t="s">
        <v>169</v>
      </c>
      <c r="C487" s="897"/>
      <c r="D487" s="897"/>
      <c r="E487" s="897"/>
      <c r="K487" s="568"/>
    </row>
    <row r="488" spans="1:11">
      <c r="A488" s="568"/>
      <c r="K488" s="568"/>
    </row>
    <row r="489" spans="1:11">
      <c r="A489" s="568"/>
      <c r="B489" s="568" t="s">
        <v>177</v>
      </c>
      <c r="C489" s="341"/>
      <c r="D489" s="568" t="s">
        <v>272</v>
      </c>
      <c r="H489" s="348" t="s">
        <v>272</v>
      </c>
      <c r="K489" s="568"/>
    </row>
    <row r="490" spans="1:11">
      <c r="A490" s="568"/>
      <c r="B490" s="567">
        <f>$I$400</f>
        <v>0</v>
      </c>
      <c r="C490" s="567" t="s">
        <v>265</v>
      </c>
      <c r="D490" s="567"/>
      <c r="E490" s="567"/>
      <c r="G490" s="568" t="s">
        <v>263</v>
      </c>
      <c r="H490" s="349">
        <f>B490*D490</f>
        <v>0</v>
      </c>
      <c r="K490" s="568"/>
    </row>
    <row r="491" spans="1:11">
      <c r="A491" s="568"/>
      <c r="K491" s="568"/>
    </row>
    <row r="492" spans="1:11">
      <c r="A492" s="568"/>
      <c r="K492" s="568"/>
    </row>
    <row r="493" spans="1:11" ht="23.25" customHeight="1">
      <c r="A493" s="568">
        <v>11</v>
      </c>
      <c r="B493" s="347" t="s">
        <v>170</v>
      </c>
      <c r="K493" s="568"/>
    </row>
    <row r="494" spans="1:11">
      <c r="A494" s="568"/>
      <c r="K494" s="568"/>
    </row>
    <row r="495" spans="1:11">
      <c r="A495" s="568"/>
      <c r="B495" s="568" t="s">
        <v>177</v>
      </c>
      <c r="C495" s="341"/>
      <c r="D495" s="568" t="s">
        <v>272</v>
      </c>
      <c r="H495" s="348" t="s">
        <v>272</v>
      </c>
      <c r="K495" s="568"/>
    </row>
    <row r="496" spans="1:11">
      <c r="A496" s="568"/>
      <c r="B496" s="567">
        <f>$I$400</f>
        <v>0</v>
      </c>
      <c r="C496" s="567" t="s">
        <v>265</v>
      </c>
      <c r="D496" s="567"/>
      <c r="E496" s="567"/>
      <c r="G496" s="568" t="s">
        <v>263</v>
      </c>
      <c r="H496" s="349">
        <f>B496*D496</f>
        <v>0</v>
      </c>
      <c r="K496" s="568"/>
    </row>
    <row r="497" spans="1:11">
      <c r="A497" s="568"/>
      <c r="K497" s="568"/>
    </row>
    <row r="498" spans="1:11">
      <c r="A498" s="568"/>
      <c r="K498" s="568"/>
    </row>
    <row r="499" spans="1:11">
      <c r="A499" s="568"/>
      <c r="B499" s="341" t="s">
        <v>21</v>
      </c>
      <c r="K499" s="568"/>
    </row>
    <row r="500" spans="1:11">
      <c r="A500" s="568">
        <v>12</v>
      </c>
      <c r="B500" s="347" t="s">
        <v>202</v>
      </c>
      <c r="K500" s="568"/>
    </row>
    <row r="501" spans="1:11">
      <c r="A501" s="568"/>
      <c r="K501" s="568"/>
    </row>
    <row r="502" spans="1:11">
      <c r="A502" s="568"/>
      <c r="B502" s="568" t="s">
        <v>264</v>
      </c>
      <c r="C502" s="567"/>
      <c r="D502" s="568" t="s">
        <v>272</v>
      </c>
      <c r="F502" s="568"/>
      <c r="H502" s="348" t="s">
        <v>273</v>
      </c>
      <c r="K502" s="568"/>
    </row>
    <row r="503" spans="1:11">
      <c r="A503" s="568"/>
      <c r="B503" s="567">
        <f>$I$400*1000</f>
        <v>0</v>
      </c>
      <c r="C503" s="567" t="s">
        <v>265</v>
      </c>
      <c r="D503" s="567"/>
      <c r="E503" s="567"/>
      <c r="F503" s="567"/>
      <c r="G503" s="568" t="s">
        <v>263</v>
      </c>
      <c r="H503" s="349">
        <f>B503*D503</f>
        <v>0</v>
      </c>
      <c r="K503" s="568"/>
    </row>
    <row r="504" spans="1:11">
      <c r="A504" s="568"/>
      <c r="K504" s="568"/>
    </row>
    <row r="505" spans="1:11">
      <c r="A505" s="568"/>
      <c r="K505" s="568"/>
    </row>
    <row r="506" spans="1:11">
      <c r="A506" s="568"/>
      <c r="K506" s="568"/>
    </row>
    <row r="507" spans="1:11">
      <c r="A507" s="568"/>
      <c r="B507" s="341" t="s">
        <v>23</v>
      </c>
      <c r="K507" s="568"/>
    </row>
    <row r="508" spans="1:11">
      <c r="A508" s="568">
        <v>13</v>
      </c>
      <c r="B508" s="347" t="s">
        <v>159</v>
      </c>
      <c r="K508" s="568"/>
    </row>
    <row r="509" spans="1:11">
      <c r="A509" s="568"/>
      <c r="K509" s="568"/>
    </row>
    <row r="510" spans="1:11">
      <c r="A510" s="568"/>
      <c r="B510" s="568" t="s">
        <v>264</v>
      </c>
      <c r="C510" s="567"/>
      <c r="D510" s="568" t="s">
        <v>167</v>
      </c>
      <c r="F510" s="568" t="s">
        <v>272</v>
      </c>
      <c r="H510" s="348" t="s">
        <v>271</v>
      </c>
      <c r="K510" s="568"/>
    </row>
    <row r="511" spans="1:11">
      <c r="A511" s="568"/>
      <c r="B511" s="567">
        <f>$I$400*1000</f>
        <v>0</v>
      </c>
      <c r="C511" s="567" t="s">
        <v>265</v>
      </c>
      <c r="D511" s="567">
        <f>$J$12</f>
        <v>0</v>
      </c>
      <c r="E511" s="567" t="s">
        <v>265</v>
      </c>
      <c r="F511" s="567"/>
      <c r="G511" s="568" t="s">
        <v>263</v>
      </c>
      <c r="H511" s="349">
        <f>B511*D511*F511</f>
        <v>0</v>
      </c>
      <c r="K511" s="568"/>
    </row>
    <row r="512" spans="1:11">
      <c r="A512" s="568"/>
      <c r="K512" s="568"/>
    </row>
    <row r="513" spans="1:11">
      <c r="A513" s="568"/>
      <c r="K513" s="568"/>
    </row>
    <row r="514" spans="1:11">
      <c r="A514" s="568"/>
      <c r="B514" s="347" t="s">
        <v>172</v>
      </c>
      <c r="K514" s="568"/>
    </row>
    <row r="515" spans="1:11">
      <c r="A515" s="568">
        <v>14</v>
      </c>
      <c r="B515" s="347" t="str">
        <f>'RESUMO MODULO MINIMO'!$D$38</f>
        <v>Conserto de quebra no ramal na rua sem pavimento com fornecimento de material hidráulico</v>
      </c>
      <c r="K515" s="568"/>
    </row>
    <row r="516" spans="1:11">
      <c r="A516" s="568"/>
      <c r="K516" s="568"/>
    </row>
    <row r="517" spans="1:11">
      <c r="A517" s="568"/>
      <c r="B517" s="568" t="s">
        <v>264</v>
      </c>
      <c r="C517" s="567"/>
      <c r="D517" s="568" t="s">
        <v>167</v>
      </c>
      <c r="F517" s="568"/>
      <c r="G517" s="491"/>
      <c r="H517" s="348" t="s">
        <v>311</v>
      </c>
      <c r="K517" s="568"/>
    </row>
    <row r="518" spans="1:11">
      <c r="A518" s="568"/>
      <c r="B518" s="567">
        <f>$I$400*1000</f>
        <v>0</v>
      </c>
      <c r="C518" s="567" t="s">
        <v>265</v>
      </c>
      <c r="D518" s="567"/>
      <c r="E518" s="567" t="s">
        <v>265</v>
      </c>
      <c r="F518" s="567"/>
      <c r="G518" s="568" t="s">
        <v>263</v>
      </c>
      <c r="H518" s="349">
        <f>G517*B518</f>
        <v>0</v>
      </c>
      <c r="K518" s="568"/>
    </row>
    <row r="519" spans="1:11">
      <c r="A519" s="568"/>
      <c r="K519" s="568"/>
    </row>
    <row r="520" spans="1:11">
      <c r="A520" s="568"/>
      <c r="K520" s="568"/>
    </row>
    <row r="521" spans="1:11">
      <c r="A521" s="568"/>
      <c r="B521" s="341" t="s">
        <v>160</v>
      </c>
      <c r="K521" s="568"/>
    </row>
    <row r="522" spans="1:11">
      <c r="A522" s="568">
        <v>15</v>
      </c>
      <c r="B522" s="347" t="s">
        <v>161</v>
      </c>
      <c r="K522" s="568"/>
    </row>
    <row r="523" spans="1:11">
      <c r="A523" s="568"/>
      <c r="K523" s="568"/>
    </row>
    <row r="524" spans="1:11">
      <c r="A524" s="568"/>
      <c r="B524" s="568" t="s">
        <v>425</v>
      </c>
      <c r="C524" s="567"/>
      <c r="D524" s="568" t="s">
        <v>167</v>
      </c>
      <c r="F524" s="568" t="s">
        <v>272</v>
      </c>
      <c r="H524" s="348" t="s">
        <v>274</v>
      </c>
      <c r="K524" s="568"/>
    </row>
    <row r="525" spans="1:11">
      <c r="A525" s="568"/>
      <c r="B525" s="567">
        <f>$I$400</f>
        <v>0</v>
      </c>
      <c r="C525" s="567" t="s">
        <v>265</v>
      </c>
      <c r="D525" s="567"/>
      <c r="E525" s="567" t="s">
        <v>265</v>
      </c>
      <c r="F525" s="567"/>
      <c r="G525" s="568" t="s">
        <v>263</v>
      </c>
      <c r="H525" s="349">
        <f>B525*F525</f>
        <v>0</v>
      </c>
      <c r="K525" s="568"/>
    </row>
    <row r="526" spans="1:11">
      <c r="A526" s="568"/>
      <c r="K526" s="568"/>
    </row>
    <row r="527" spans="1:11">
      <c r="A527" s="568"/>
      <c r="K527" s="568"/>
    </row>
  </sheetData>
  <mergeCells count="51">
    <mergeCell ref="B439:E439"/>
    <mergeCell ref="B487:E487"/>
    <mergeCell ref="B444:E444"/>
    <mergeCell ref="B462:E462"/>
    <mergeCell ref="B401:E401"/>
    <mergeCell ref="B406:E406"/>
    <mergeCell ref="B413:F413"/>
    <mergeCell ref="B418:E418"/>
    <mergeCell ref="B425:E425"/>
    <mergeCell ref="B433:F433"/>
    <mergeCell ref="H12:I12"/>
    <mergeCell ref="B357:E357"/>
    <mergeCell ref="B272:E272"/>
    <mergeCell ref="B277:E277"/>
    <mergeCell ref="B284:F284"/>
    <mergeCell ref="B289:E289"/>
    <mergeCell ref="B296:E296"/>
    <mergeCell ref="B333:E333"/>
    <mergeCell ref="B315:E315"/>
    <mergeCell ref="B181:E181"/>
    <mergeCell ref="B304:F304"/>
    <mergeCell ref="B310:E310"/>
    <mergeCell ref="B186:E186"/>
    <mergeCell ref="H13:I13"/>
    <mergeCell ref="B74:E74"/>
    <mergeCell ref="B204:E204"/>
    <mergeCell ref="B398:I398"/>
    <mergeCell ref="A1:I1"/>
    <mergeCell ref="B140:I140"/>
    <mergeCell ref="B99:E99"/>
    <mergeCell ref="B45:F45"/>
    <mergeCell ref="B15:E15"/>
    <mergeCell ref="B20:E20"/>
    <mergeCell ref="B51:E51"/>
    <mergeCell ref="H9:H10"/>
    <mergeCell ref="B9:C9"/>
    <mergeCell ref="B10:C10"/>
    <mergeCell ref="B12:C12"/>
    <mergeCell ref="B56:E56"/>
    <mergeCell ref="B27:F27"/>
    <mergeCell ref="B11:C11"/>
    <mergeCell ref="B269:I269"/>
    <mergeCell ref="B228:E228"/>
    <mergeCell ref="B32:E32"/>
    <mergeCell ref="B37:E37"/>
    <mergeCell ref="B143:E143"/>
    <mergeCell ref="B148:E148"/>
    <mergeCell ref="B155:F155"/>
    <mergeCell ref="B160:E160"/>
    <mergeCell ref="B167:E167"/>
    <mergeCell ref="B175:F175"/>
  </mergeCells>
  <phoneticPr fontId="85"/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Planilha3">
    <tabColor rgb="FF00B050"/>
  </sheetPr>
  <dimension ref="A1:BI57"/>
  <sheetViews>
    <sheetView view="pageBreakPreview" topLeftCell="A13" zoomScaleSheetLayoutView="100" workbookViewId="0">
      <selection activeCell="G40" sqref="G40"/>
    </sheetView>
  </sheetViews>
  <sheetFormatPr defaultRowHeight="12.75"/>
  <cols>
    <col min="1" max="4" width="15.7109375" style="1" customWidth="1"/>
    <col min="5" max="5" width="51.28515625" style="1" customWidth="1"/>
    <col min="6" max="9" width="15.7109375" style="1" customWidth="1"/>
    <col min="10" max="10" width="13.7109375" style="1" bestFit="1" customWidth="1"/>
    <col min="11" max="11" width="11.42578125" style="1" bestFit="1" customWidth="1"/>
    <col min="12" max="258" width="9.140625" style="1"/>
    <col min="259" max="259" width="13.85546875" style="1" customWidth="1"/>
    <col min="260" max="260" width="9.140625" style="1"/>
    <col min="261" max="261" width="51.28515625" style="1" customWidth="1"/>
    <col min="262" max="262" width="10.7109375" style="1" customWidth="1"/>
    <col min="263" max="263" width="11.28515625" style="1" customWidth="1"/>
    <col min="264" max="264" width="13.7109375" style="1" customWidth="1"/>
    <col min="265" max="265" width="17.28515625" style="1" customWidth="1"/>
    <col min="266" max="514" width="9.140625" style="1"/>
    <col min="515" max="515" width="13.85546875" style="1" customWidth="1"/>
    <col min="516" max="516" width="9.140625" style="1"/>
    <col min="517" max="517" width="51.28515625" style="1" customWidth="1"/>
    <col min="518" max="518" width="10.7109375" style="1" customWidth="1"/>
    <col min="519" max="519" width="11.28515625" style="1" customWidth="1"/>
    <col min="520" max="520" width="13.7109375" style="1" customWidth="1"/>
    <col min="521" max="521" width="17.28515625" style="1" customWidth="1"/>
    <col min="522" max="770" width="9.140625" style="1"/>
    <col min="771" max="771" width="13.85546875" style="1" customWidth="1"/>
    <col min="772" max="772" width="9.140625" style="1"/>
    <col min="773" max="773" width="51.28515625" style="1" customWidth="1"/>
    <col min="774" max="774" width="10.7109375" style="1" customWidth="1"/>
    <col min="775" max="775" width="11.28515625" style="1" customWidth="1"/>
    <col min="776" max="776" width="13.7109375" style="1" customWidth="1"/>
    <col min="777" max="777" width="17.28515625" style="1" customWidth="1"/>
    <col min="778" max="1026" width="9.140625" style="1"/>
    <col min="1027" max="1027" width="13.85546875" style="1" customWidth="1"/>
    <col min="1028" max="1028" width="9.140625" style="1"/>
    <col min="1029" max="1029" width="51.28515625" style="1" customWidth="1"/>
    <col min="1030" max="1030" width="10.7109375" style="1" customWidth="1"/>
    <col min="1031" max="1031" width="11.28515625" style="1" customWidth="1"/>
    <col min="1032" max="1032" width="13.7109375" style="1" customWidth="1"/>
    <col min="1033" max="1033" width="17.28515625" style="1" customWidth="1"/>
    <col min="1034" max="1282" width="9.140625" style="1"/>
    <col min="1283" max="1283" width="13.85546875" style="1" customWidth="1"/>
    <col min="1284" max="1284" width="9.140625" style="1"/>
    <col min="1285" max="1285" width="51.28515625" style="1" customWidth="1"/>
    <col min="1286" max="1286" width="10.7109375" style="1" customWidth="1"/>
    <col min="1287" max="1287" width="11.28515625" style="1" customWidth="1"/>
    <col min="1288" max="1288" width="13.7109375" style="1" customWidth="1"/>
    <col min="1289" max="1289" width="17.28515625" style="1" customWidth="1"/>
    <col min="1290" max="1538" width="9.140625" style="1"/>
    <col min="1539" max="1539" width="13.85546875" style="1" customWidth="1"/>
    <col min="1540" max="1540" width="9.140625" style="1"/>
    <col min="1541" max="1541" width="51.28515625" style="1" customWidth="1"/>
    <col min="1542" max="1542" width="10.7109375" style="1" customWidth="1"/>
    <col min="1543" max="1543" width="11.28515625" style="1" customWidth="1"/>
    <col min="1544" max="1544" width="13.7109375" style="1" customWidth="1"/>
    <col min="1545" max="1545" width="17.28515625" style="1" customWidth="1"/>
    <col min="1546" max="1794" width="9.140625" style="1"/>
    <col min="1795" max="1795" width="13.85546875" style="1" customWidth="1"/>
    <col min="1796" max="1796" width="9.140625" style="1"/>
    <col min="1797" max="1797" width="51.28515625" style="1" customWidth="1"/>
    <col min="1798" max="1798" width="10.7109375" style="1" customWidth="1"/>
    <col min="1799" max="1799" width="11.28515625" style="1" customWidth="1"/>
    <col min="1800" max="1800" width="13.7109375" style="1" customWidth="1"/>
    <col min="1801" max="1801" width="17.28515625" style="1" customWidth="1"/>
    <col min="1802" max="2050" width="9.140625" style="1"/>
    <col min="2051" max="2051" width="13.85546875" style="1" customWidth="1"/>
    <col min="2052" max="2052" width="9.140625" style="1"/>
    <col min="2053" max="2053" width="51.28515625" style="1" customWidth="1"/>
    <col min="2054" max="2054" width="10.7109375" style="1" customWidth="1"/>
    <col min="2055" max="2055" width="11.28515625" style="1" customWidth="1"/>
    <col min="2056" max="2056" width="13.7109375" style="1" customWidth="1"/>
    <col min="2057" max="2057" width="17.28515625" style="1" customWidth="1"/>
    <col min="2058" max="2306" width="9.140625" style="1"/>
    <col min="2307" max="2307" width="13.85546875" style="1" customWidth="1"/>
    <col min="2308" max="2308" width="9.140625" style="1"/>
    <col min="2309" max="2309" width="51.28515625" style="1" customWidth="1"/>
    <col min="2310" max="2310" width="10.7109375" style="1" customWidth="1"/>
    <col min="2311" max="2311" width="11.28515625" style="1" customWidth="1"/>
    <col min="2312" max="2312" width="13.7109375" style="1" customWidth="1"/>
    <col min="2313" max="2313" width="17.28515625" style="1" customWidth="1"/>
    <col min="2314" max="2562" width="9.140625" style="1"/>
    <col min="2563" max="2563" width="13.85546875" style="1" customWidth="1"/>
    <col min="2564" max="2564" width="9.140625" style="1"/>
    <col min="2565" max="2565" width="51.28515625" style="1" customWidth="1"/>
    <col min="2566" max="2566" width="10.7109375" style="1" customWidth="1"/>
    <col min="2567" max="2567" width="11.28515625" style="1" customWidth="1"/>
    <col min="2568" max="2568" width="13.7109375" style="1" customWidth="1"/>
    <col min="2569" max="2569" width="17.28515625" style="1" customWidth="1"/>
    <col min="2570" max="2818" width="9.140625" style="1"/>
    <col min="2819" max="2819" width="13.85546875" style="1" customWidth="1"/>
    <col min="2820" max="2820" width="9.140625" style="1"/>
    <col min="2821" max="2821" width="51.28515625" style="1" customWidth="1"/>
    <col min="2822" max="2822" width="10.7109375" style="1" customWidth="1"/>
    <col min="2823" max="2823" width="11.28515625" style="1" customWidth="1"/>
    <col min="2824" max="2824" width="13.7109375" style="1" customWidth="1"/>
    <col min="2825" max="2825" width="17.28515625" style="1" customWidth="1"/>
    <col min="2826" max="3074" width="9.140625" style="1"/>
    <col min="3075" max="3075" width="13.85546875" style="1" customWidth="1"/>
    <col min="3076" max="3076" width="9.140625" style="1"/>
    <col min="3077" max="3077" width="51.28515625" style="1" customWidth="1"/>
    <col min="3078" max="3078" width="10.7109375" style="1" customWidth="1"/>
    <col min="3079" max="3079" width="11.28515625" style="1" customWidth="1"/>
    <col min="3080" max="3080" width="13.7109375" style="1" customWidth="1"/>
    <col min="3081" max="3081" width="17.28515625" style="1" customWidth="1"/>
    <col min="3082" max="3330" width="9.140625" style="1"/>
    <col min="3331" max="3331" width="13.85546875" style="1" customWidth="1"/>
    <col min="3332" max="3332" width="9.140625" style="1"/>
    <col min="3333" max="3333" width="51.28515625" style="1" customWidth="1"/>
    <col min="3334" max="3334" width="10.7109375" style="1" customWidth="1"/>
    <col min="3335" max="3335" width="11.28515625" style="1" customWidth="1"/>
    <col min="3336" max="3336" width="13.7109375" style="1" customWidth="1"/>
    <col min="3337" max="3337" width="17.28515625" style="1" customWidth="1"/>
    <col min="3338" max="3586" width="9.140625" style="1"/>
    <col min="3587" max="3587" width="13.85546875" style="1" customWidth="1"/>
    <col min="3588" max="3588" width="9.140625" style="1"/>
    <col min="3589" max="3589" width="51.28515625" style="1" customWidth="1"/>
    <col min="3590" max="3590" width="10.7109375" style="1" customWidth="1"/>
    <col min="3591" max="3591" width="11.28515625" style="1" customWidth="1"/>
    <col min="3592" max="3592" width="13.7109375" style="1" customWidth="1"/>
    <col min="3593" max="3593" width="17.28515625" style="1" customWidth="1"/>
    <col min="3594" max="3842" width="9.140625" style="1"/>
    <col min="3843" max="3843" width="13.85546875" style="1" customWidth="1"/>
    <col min="3844" max="3844" width="9.140625" style="1"/>
    <col min="3845" max="3845" width="51.28515625" style="1" customWidth="1"/>
    <col min="3846" max="3846" width="10.7109375" style="1" customWidth="1"/>
    <col min="3847" max="3847" width="11.28515625" style="1" customWidth="1"/>
    <col min="3848" max="3848" width="13.7109375" style="1" customWidth="1"/>
    <col min="3849" max="3849" width="17.28515625" style="1" customWidth="1"/>
    <col min="3850" max="4098" width="9.140625" style="1"/>
    <col min="4099" max="4099" width="13.85546875" style="1" customWidth="1"/>
    <col min="4100" max="4100" width="9.140625" style="1"/>
    <col min="4101" max="4101" width="51.28515625" style="1" customWidth="1"/>
    <col min="4102" max="4102" width="10.7109375" style="1" customWidth="1"/>
    <col min="4103" max="4103" width="11.28515625" style="1" customWidth="1"/>
    <col min="4104" max="4104" width="13.7109375" style="1" customWidth="1"/>
    <col min="4105" max="4105" width="17.28515625" style="1" customWidth="1"/>
    <col min="4106" max="4354" width="9.140625" style="1"/>
    <col min="4355" max="4355" width="13.85546875" style="1" customWidth="1"/>
    <col min="4356" max="4356" width="9.140625" style="1"/>
    <col min="4357" max="4357" width="51.28515625" style="1" customWidth="1"/>
    <col min="4358" max="4358" width="10.7109375" style="1" customWidth="1"/>
    <col min="4359" max="4359" width="11.28515625" style="1" customWidth="1"/>
    <col min="4360" max="4360" width="13.7109375" style="1" customWidth="1"/>
    <col min="4361" max="4361" width="17.28515625" style="1" customWidth="1"/>
    <col min="4362" max="4610" width="9.140625" style="1"/>
    <col min="4611" max="4611" width="13.85546875" style="1" customWidth="1"/>
    <col min="4612" max="4612" width="9.140625" style="1"/>
    <col min="4613" max="4613" width="51.28515625" style="1" customWidth="1"/>
    <col min="4614" max="4614" width="10.7109375" style="1" customWidth="1"/>
    <col min="4615" max="4615" width="11.28515625" style="1" customWidth="1"/>
    <col min="4616" max="4616" width="13.7109375" style="1" customWidth="1"/>
    <col min="4617" max="4617" width="17.28515625" style="1" customWidth="1"/>
    <col min="4618" max="4866" width="9.140625" style="1"/>
    <col min="4867" max="4867" width="13.85546875" style="1" customWidth="1"/>
    <col min="4868" max="4868" width="9.140625" style="1"/>
    <col min="4869" max="4869" width="51.28515625" style="1" customWidth="1"/>
    <col min="4870" max="4870" width="10.7109375" style="1" customWidth="1"/>
    <col min="4871" max="4871" width="11.28515625" style="1" customWidth="1"/>
    <col min="4872" max="4872" width="13.7109375" style="1" customWidth="1"/>
    <col min="4873" max="4873" width="17.28515625" style="1" customWidth="1"/>
    <col min="4874" max="5122" width="9.140625" style="1"/>
    <col min="5123" max="5123" width="13.85546875" style="1" customWidth="1"/>
    <col min="5124" max="5124" width="9.140625" style="1"/>
    <col min="5125" max="5125" width="51.28515625" style="1" customWidth="1"/>
    <col min="5126" max="5126" width="10.7109375" style="1" customWidth="1"/>
    <col min="5127" max="5127" width="11.28515625" style="1" customWidth="1"/>
    <col min="5128" max="5128" width="13.7109375" style="1" customWidth="1"/>
    <col min="5129" max="5129" width="17.28515625" style="1" customWidth="1"/>
    <col min="5130" max="5378" width="9.140625" style="1"/>
    <col min="5379" max="5379" width="13.85546875" style="1" customWidth="1"/>
    <col min="5380" max="5380" width="9.140625" style="1"/>
    <col min="5381" max="5381" width="51.28515625" style="1" customWidth="1"/>
    <col min="5382" max="5382" width="10.7109375" style="1" customWidth="1"/>
    <col min="5383" max="5383" width="11.28515625" style="1" customWidth="1"/>
    <col min="5384" max="5384" width="13.7109375" style="1" customWidth="1"/>
    <col min="5385" max="5385" width="17.28515625" style="1" customWidth="1"/>
    <col min="5386" max="5634" width="9.140625" style="1"/>
    <col min="5635" max="5635" width="13.85546875" style="1" customWidth="1"/>
    <col min="5636" max="5636" width="9.140625" style="1"/>
    <col min="5637" max="5637" width="51.28515625" style="1" customWidth="1"/>
    <col min="5638" max="5638" width="10.7109375" style="1" customWidth="1"/>
    <col min="5639" max="5639" width="11.28515625" style="1" customWidth="1"/>
    <col min="5640" max="5640" width="13.7109375" style="1" customWidth="1"/>
    <col min="5641" max="5641" width="17.28515625" style="1" customWidth="1"/>
    <col min="5642" max="5890" width="9.140625" style="1"/>
    <col min="5891" max="5891" width="13.85546875" style="1" customWidth="1"/>
    <col min="5892" max="5892" width="9.140625" style="1"/>
    <col min="5893" max="5893" width="51.28515625" style="1" customWidth="1"/>
    <col min="5894" max="5894" width="10.7109375" style="1" customWidth="1"/>
    <col min="5895" max="5895" width="11.28515625" style="1" customWidth="1"/>
    <col min="5896" max="5896" width="13.7109375" style="1" customWidth="1"/>
    <col min="5897" max="5897" width="17.28515625" style="1" customWidth="1"/>
    <col min="5898" max="6146" width="9.140625" style="1"/>
    <col min="6147" max="6147" width="13.85546875" style="1" customWidth="1"/>
    <col min="6148" max="6148" width="9.140625" style="1"/>
    <col min="6149" max="6149" width="51.28515625" style="1" customWidth="1"/>
    <col min="6150" max="6150" width="10.7109375" style="1" customWidth="1"/>
    <col min="6151" max="6151" width="11.28515625" style="1" customWidth="1"/>
    <col min="6152" max="6152" width="13.7109375" style="1" customWidth="1"/>
    <col min="6153" max="6153" width="17.28515625" style="1" customWidth="1"/>
    <col min="6154" max="6402" width="9.140625" style="1"/>
    <col min="6403" max="6403" width="13.85546875" style="1" customWidth="1"/>
    <col min="6404" max="6404" width="9.140625" style="1"/>
    <col min="6405" max="6405" width="51.28515625" style="1" customWidth="1"/>
    <col min="6406" max="6406" width="10.7109375" style="1" customWidth="1"/>
    <col min="6407" max="6407" width="11.28515625" style="1" customWidth="1"/>
    <col min="6408" max="6408" width="13.7109375" style="1" customWidth="1"/>
    <col min="6409" max="6409" width="17.28515625" style="1" customWidth="1"/>
    <col min="6410" max="6658" width="9.140625" style="1"/>
    <col min="6659" max="6659" width="13.85546875" style="1" customWidth="1"/>
    <col min="6660" max="6660" width="9.140625" style="1"/>
    <col min="6661" max="6661" width="51.28515625" style="1" customWidth="1"/>
    <col min="6662" max="6662" width="10.7109375" style="1" customWidth="1"/>
    <col min="6663" max="6663" width="11.28515625" style="1" customWidth="1"/>
    <col min="6664" max="6664" width="13.7109375" style="1" customWidth="1"/>
    <col min="6665" max="6665" width="17.28515625" style="1" customWidth="1"/>
    <col min="6666" max="6914" width="9.140625" style="1"/>
    <col min="6915" max="6915" width="13.85546875" style="1" customWidth="1"/>
    <col min="6916" max="6916" width="9.140625" style="1"/>
    <col min="6917" max="6917" width="51.28515625" style="1" customWidth="1"/>
    <col min="6918" max="6918" width="10.7109375" style="1" customWidth="1"/>
    <col min="6919" max="6919" width="11.28515625" style="1" customWidth="1"/>
    <col min="6920" max="6920" width="13.7109375" style="1" customWidth="1"/>
    <col min="6921" max="6921" width="17.28515625" style="1" customWidth="1"/>
    <col min="6922" max="7170" width="9.140625" style="1"/>
    <col min="7171" max="7171" width="13.85546875" style="1" customWidth="1"/>
    <col min="7172" max="7172" width="9.140625" style="1"/>
    <col min="7173" max="7173" width="51.28515625" style="1" customWidth="1"/>
    <col min="7174" max="7174" width="10.7109375" style="1" customWidth="1"/>
    <col min="7175" max="7175" width="11.28515625" style="1" customWidth="1"/>
    <col min="7176" max="7176" width="13.7109375" style="1" customWidth="1"/>
    <col min="7177" max="7177" width="17.28515625" style="1" customWidth="1"/>
    <col min="7178" max="7426" width="9.140625" style="1"/>
    <col min="7427" max="7427" width="13.85546875" style="1" customWidth="1"/>
    <col min="7428" max="7428" width="9.140625" style="1"/>
    <col min="7429" max="7429" width="51.28515625" style="1" customWidth="1"/>
    <col min="7430" max="7430" width="10.7109375" style="1" customWidth="1"/>
    <col min="7431" max="7431" width="11.28515625" style="1" customWidth="1"/>
    <col min="7432" max="7432" width="13.7109375" style="1" customWidth="1"/>
    <col min="7433" max="7433" width="17.28515625" style="1" customWidth="1"/>
    <col min="7434" max="7682" width="9.140625" style="1"/>
    <col min="7683" max="7683" width="13.85546875" style="1" customWidth="1"/>
    <col min="7684" max="7684" width="9.140625" style="1"/>
    <col min="7685" max="7685" width="51.28515625" style="1" customWidth="1"/>
    <col min="7686" max="7686" width="10.7109375" style="1" customWidth="1"/>
    <col min="7687" max="7687" width="11.28515625" style="1" customWidth="1"/>
    <col min="7688" max="7688" width="13.7109375" style="1" customWidth="1"/>
    <col min="7689" max="7689" width="17.28515625" style="1" customWidth="1"/>
    <col min="7690" max="7938" width="9.140625" style="1"/>
    <col min="7939" max="7939" width="13.85546875" style="1" customWidth="1"/>
    <col min="7940" max="7940" width="9.140625" style="1"/>
    <col min="7941" max="7941" width="51.28515625" style="1" customWidth="1"/>
    <col min="7942" max="7942" width="10.7109375" style="1" customWidth="1"/>
    <col min="7943" max="7943" width="11.28515625" style="1" customWidth="1"/>
    <col min="7944" max="7944" width="13.7109375" style="1" customWidth="1"/>
    <col min="7945" max="7945" width="17.28515625" style="1" customWidth="1"/>
    <col min="7946" max="8194" width="9.140625" style="1"/>
    <col min="8195" max="8195" width="13.85546875" style="1" customWidth="1"/>
    <col min="8196" max="8196" width="9.140625" style="1"/>
    <col min="8197" max="8197" width="51.28515625" style="1" customWidth="1"/>
    <col min="8198" max="8198" width="10.7109375" style="1" customWidth="1"/>
    <col min="8199" max="8199" width="11.28515625" style="1" customWidth="1"/>
    <col min="8200" max="8200" width="13.7109375" style="1" customWidth="1"/>
    <col min="8201" max="8201" width="17.28515625" style="1" customWidth="1"/>
    <col min="8202" max="8450" width="9.140625" style="1"/>
    <col min="8451" max="8451" width="13.85546875" style="1" customWidth="1"/>
    <col min="8452" max="8452" width="9.140625" style="1"/>
    <col min="8453" max="8453" width="51.28515625" style="1" customWidth="1"/>
    <col min="8454" max="8454" width="10.7109375" style="1" customWidth="1"/>
    <col min="8455" max="8455" width="11.28515625" style="1" customWidth="1"/>
    <col min="8456" max="8456" width="13.7109375" style="1" customWidth="1"/>
    <col min="8457" max="8457" width="17.28515625" style="1" customWidth="1"/>
    <col min="8458" max="8706" width="9.140625" style="1"/>
    <col min="8707" max="8707" width="13.85546875" style="1" customWidth="1"/>
    <col min="8708" max="8708" width="9.140625" style="1"/>
    <col min="8709" max="8709" width="51.28515625" style="1" customWidth="1"/>
    <col min="8710" max="8710" width="10.7109375" style="1" customWidth="1"/>
    <col min="8711" max="8711" width="11.28515625" style="1" customWidth="1"/>
    <col min="8712" max="8712" width="13.7109375" style="1" customWidth="1"/>
    <col min="8713" max="8713" width="17.28515625" style="1" customWidth="1"/>
    <col min="8714" max="8962" width="9.140625" style="1"/>
    <col min="8963" max="8963" width="13.85546875" style="1" customWidth="1"/>
    <col min="8964" max="8964" width="9.140625" style="1"/>
    <col min="8965" max="8965" width="51.28515625" style="1" customWidth="1"/>
    <col min="8966" max="8966" width="10.7109375" style="1" customWidth="1"/>
    <col min="8967" max="8967" width="11.28515625" style="1" customWidth="1"/>
    <col min="8968" max="8968" width="13.7109375" style="1" customWidth="1"/>
    <col min="8969" max="8969" width="17.28515625" style="1" customWidth="1"/>
    <col min="8970" max="9218" width="9.140625" style="1"/>
    <col min="9219" max="9219" width="13.85546875" style="1" customWidth="1"/>
    <col min="9220" max="9220" width="9.140625" style="1"/>
    <col min="9221" max="9221" width="51.28515625" style="1" customWidth="1"/>
    <col min="9222" max="9222" width="10.7109375" style="1" customWidth="1"/>
    <col min="9223" max="9223" width="11.28515625" style="1" customWidth="1"/>
    <col min="9224" max="9224" width="13.7109375" style="1" customWidth="1"/>
    <col min="9225" max="9225" width="17.28515625" style="1" customWidth="1"/>
    <col min="9226" max="9474" width="9.140625" style="1"/>
    <col min="9475" max="9475" width="13.85546875" style="1" customWidth="1"/>
    <col min="9476" max="9476" width="9.140625" style="1"/>
    <col min="9477" max="9477" width="51.28515625" style="1" customWidth="1"/>
    <col min="9478" max="9478" width="10.7109375" style="1" customWidth="1"/>
    <col min="9479" max="9479" width="11.28515625" style="1" customWidth="1"/>
    <col min="9480" max="9480" width="13.7109375" style="1" customWidth="1"/>
    <col min="9481" max="9481" width="17.28515625" style="1" customWidth="1"/>
    <col min="9482" max="9730" width="9.140625" style="1"/>
    <col min="9731" max="9731" width="13.85546875" style="1" customWidth="1"/>
    <col min="9732" max="9732" width="9.140625" style="1"/>
    <col min="9733" max="9733" width="51.28515625" style="1" customWidth="1"/>
    <col min="9734" max="9734" width="10.7109375" style="1" customWidth="1"/>
    <col min="9735" max="9735" width="11.28515625" style="1" customWidth="1"/>
    <col min="9736" max="9736" width="13.7109375" style="1" customWidth="1"/>
    <col min="9737" max="9737" width="17.28515625" style="1" customWidth="1"/>
    <col min="9738" max="9986" width="9.140625" style="1"/>
    <col min="9987" max="9987" width="13.85546875" style="1" customWidth="1"/>
    <col min="9988" max="9988" width="9.140625" style="1"/>
    <col min="9989" max="9989" width="51.28515625" style="1" customWidth="1"/>
    <col min="9990" max="9990" width="10.7109375" style="1" customWidth="1"/>
    <col min="9991" max="9991" width="11.28515625" style="1" customWidth="1"/>
    <col min="9992" max="9992" width="13.7109375" style="1" customWidth="1"/>
    <col min="9993" max="9993" width="17.28515625" style="1" customWidth="1"/>
    <col min="9994" max="10242" width="9.140625" style="1"/>
    <col min="10243" max="10243" width="13.85546875" style="1" customWidth="1"/>
    <col min="10244" max="10244" width="9.140625" style="1"/>
    <col min="10245" max="10245" width="51.28515625" style="1" customWidth="1"/>
    <col min="10246" max="10246" width="10.7109375" style="1" customWidth="1"/>
    <col min="10247" max="10247" width="11.28515625" style="1" customWidth="1"/>
    <col min="10248" max="10248" width="13.7109375" style="1" customWidth="1"/>
    <col min="10249" max="10249" width="17.28515625" style="1" customWidth="1"/>
    <col min="10250" max="10498" width="9.140625" style="1"/>
    <col min="10499" max="10499" width="13.85546875" style="1" customWidth="1"/>
    <col min="10500" max="10500" width="9.140625" style="1"/>
    <col min="10501" max="10501" width="51.28515625" style="1" customWidth="1"/>
    <col min="10502" max="10502" width="10.7109375" style="1" customWidth="1"/>
    <col min="10503" max="10503" width="11.28515625" style="1" customWidth="1"/>
    <col min="10504" max="10504" width="13.7109375" style="1" customWidth="1"/>
    <col min="10505" max="10505" width="17.28515625" style="1" customWidth="1"/>
    <col min="10506" max="10754" width="9.140625" style="1"/>
    <col min="10755" max="10755" width="13.85546875" style="1" customWidth="1"/>
    <col min="10756" max="10756" width="9.140625" style="1"/>
    <col min="10757" max="10757" width="51.28515625" style="1" customWidth="1"/>
    <col min="10758" max="10758" width="10.7109375" style="1" customWidth="1"/>
    <col min="10759" max="10759" width="11.28515625" style="1" customWidth="1"/>
    <col min="10760" max="10760" width="13.7109375" style="1" customWidth="1"/>
    <col min="10761" max="10761" width="17.28515625" style="1" customWidth="1"/>
    <col min="10762" max="11010" width="9.140625" style="1"/>
    <col min="11011" max="11011" width="13.85546875" style="1" customWidth="1"/>
    <col min="11012" max="11012" width="9.140625" style="1"/>
    <col min="11013" max="11013" width="51.28515625" style="1" customWidth="1"/>
    <col min="11014" max="11014" width="10.7109375" style="1" customWidth="1"/>
    <col min="11015" max="11015" width="11.28515625" style="1" customWidth="1"/>
    <col min="11016" max="11016" width="13.7109375" style="1" customWidth="1"/>
    <col min="11017" max="11017" width="17.28515625" style="1" customWidth="1"/>
    <col min="11018" max="11266" width="9.140625" style="1"/>
    <col min="11267" max="11267" width="13.85546875" style="1" customWidth="1"/>
    <col min="11268" max="11268" width="9.140625" style="1"/>
    <col min="11269" max="11269" width="51.28515625" style="1" customWidth="1"/>
    <col min="11270" max="11270" width="10.7109375" style="1" customWidth="1"/>
    <col min="11271" max="11271" width="11.28515625" style="1" customWidth="1"/>
    <col min="11272" max="11272" width="13.7109375" style="1" customWidth="1"/>
    <col min="11273" max="11273" width="17.28515625" style="1" customWidth="1"/>
    <col min="11274" max="11522" width="9.140625" style="1"/>
    <col min="11523" max="11523" width="13.85546875" style="1" customWidth="1"/>
    <col min="11524" max="11524" width="9.140625" style="1"/>
    <col min="11525" max="11525" width="51.28515625" style="1" customWidth="1"/>
    <col min="11526" max="11526" width="10.7109375" style="1" customWidth="1"/>
    <col min="11527" max="11527" width="11.28515625" style="1" customWidth="1"/>
    <col min="11528" max="11528" width="13.7109375" style="1" customWidth="1"/>
    <col min="11529" max="11529" width="17.28515625" style="1" customWidth="1"/>
    <col min="11530" max="11778" width="9.140625" style="1"/>
    <col min="11779" max="11779" width="13.85546875" style="1" customWidth="1"/>
    <col min="11780" max="11780" width="9.140625" style="1"/>
    <col min="11781" max="11781" width="51.28515625" style="1" customWidth="1"/>
    <col min="11782" max="11782" width="10.7109375" style="1" customWidth="1"/>
    <col min="11783" max="11783" width="11.28515625" style="1" customWidth="1"/>
    <col min="11784" max="11784" width="13.7109375" style="1" customWidth="1"/>
    <col min="11785" max="11785" width="17.28515625" style="1" customWidth="1"/>
    <col min="11786" max="12034" width="9.140625" style="1"/>
    <col min="12035" max="12035" width="13.85546875" style="1" customWidth="1"/>
    <col min="12036" max="12036" width="9.140625" style="1"/>
    <col min="12037" max="12037" width="51.28515625" style="1" customWidth="1"/>
    <col min="12038" max="12038" width="10.7109375" style="1" customWidth="1"/>
    <col min="12039" max="12039" width="11.28515625" style="1" customWidth="1"/>
    <col min="12040" max="12040" width="13.7109375" style="1" customWidth="1"/>
    <col min="12041" max="12041" width="17.28515625" style="1" customWidth="1"/>
    <col min="12042" max="12290" width="9.140625" style="1"/>
    <col min="12291" max="12291" width="13.85546875" style="1" customWidth="1"/>
    <col min="12292" max="12292" width="9.140625" style="1"/>
    <col min="12293" max="12293" width="51.28515625" style="1" customWidth="1"/>
    <col min="12294" max="12294" width="10.7109375" style="1" customWidth="1"/>
    <col min="12295" max="12295" width="11.28515625" style="1" customWidth="1"/>
    <col min="12296" max="12296" width="13.7109375" style="1" customWidth="1"/>
    <col min="12297" max="12297" width="17.28515625" style="1" customWidth="1"/>
    <col min="12298" max="12546" width="9.140625" style="1"/>
    <col min="12547" max="12547" width="13.85546875" style="1" customWidth="1"/>
    <col min="12548" max="12548" width="9.140625" style="1"/>
    <col min="12549" max="12549" width="51.28515625" style="1" customWidth="1"/>
    <col min="12550" max="12550" width="10.7109375" style="1" customWidth="1"/>
    <col min="12551" max="12551" width="11.28515625" style="1" customWidth="1"/>
    <col min="12552" max="12552" width="13.7109375" style="1" customWidth="1"/>
    <col min="12553" max="12553" width="17.28515625" style="1" customWidth="1"/>
    <col min="12554" max="12802" width="9.140625" style="1"/>
    <col min="12803" max="12803" width="13.85546875" style="1" customWidth="1"/>
    <col min="12804" max="12804" width="9.140625" style="1"/>
    <col min="12805" max="12805" width="51.28515625" style="1" customWidth="1"/>
    <col min="12806" max="12806" width="10.7109375" style="1" customWidth="1"/>
    <col min="12807" max="12807" width="11.28515625" style="1" customWidth="1"/>
    <col min="12808" max="12808" width="13.7109375" style="1" customWidth="1"/>
    <col min="12809" max="12809" width="17.28515625" style="1" customWidth="1"/>
    <col min="12810" max="13058" width="9.140625" style="1"/>
    <col min="13059" max="13059" width="13.85546875" style="1" customWidth="1"/>
    <col min="13060" max="13060" width="9.140625" style="1"/>
    <col min="13061" max="13061" width="51.28515625" style="1" customWidth="1"/>
    <col min="13062" max="13062" width="10.7109375" style="1" customWidth="1"/>
    <col min="13063" max="13063" width="11.28515625" style="1" customWidth="1"/>
    <col min="13064" max="13064" width="13.7109375" style="1" customWidth="1"/>
    <col min="13065" max="13065" width="17.28515625" style="1" customWidth="1"/>
    <col min="13066" max="13314" width="9.140625" style="1"/>
    <col min="13315" max="13315" width="13.85546875" style="1" customWidth="1"/>
    <col min="13316" max="13316" width="9.140625" style="1"/>
    <col min="13317" max="13317" width="51.28515625" style="1" customWidth="1"/>
    <col min="13318" max="13318" width="10.7109375" style="1" customWidth="1"/>
    <col min="13319" max="13319" width="11.28515625" style="1" customWidth="1"/>
    <col min="13320" max="13320" width="13.7109375" style="1" customWidth="1"/>
    <col min="13321" max="13321" width="17.28515625" style="1" customWidth="1"/>
    <col min="13322" max="13570" width="9.140625" style="1"/>
    <col min="13571" max="13571" width="13.85546875" style="1" customWidth="1"/>
    <col min="13572" max="13572" width="9.140625" style="1"/>
    <col min="13573" max="13573" width="51.28515625" style="1" customWidth="1"/>
    <col min="13574" max="13574" width="10.7109375" style="1" customWidth="1"/>
    <col min="13575" max="13575" width="11.28515625" style="1" customWidth="1"/>
    <col min="13576" max="13576" width="13.7109375" style="1" customWidth="1"/>
    <col min="13577" max="13577" width="17.28515625" style="1" customWidth="1"/>
    <col min="13578" max="13826" width="9.140625" style="1"/>
    <col min="13827" max="13827" width="13.85546875" style="1" customWidth="1"/>
    <col min="13828" max="13828" width="9.140625" style="1"/>
    <col min="13829" max="13829" width="51.28515625" style="1" customWidth="1"/>
    <col min="13830" max="13830" width="10.7109375" style="1" customWidth="1"/>
    <col min="13831" max="13831" width="11.28515625" style="1" customWidth="1"/>
    <col min="13832" max="13832" width="13.7109375" style="1" customWidth="1"/>
    <col min="13833" max="13833" width="17.28515625" style="1" customWidth="1"/>
    <col min="13834" max="14082" width="9.140625" style="1"/>
    <col min="14083" max="14083" width="13.85546875" style="1" customWidth="1"/>
    <col min="14084" max="14084" width="9.140625" style="1"/>
    <col min="14085" max="14085" width="51.28515625" style="1" customWidth="1"/>
    <col min="14086" max="14086" width="10.7109375" style="1" customWidth="1"/>
    <col min="14087" max="14087" width="11.28515625" style="1" customWidth="1"/>
    <col min="14088" max="14088" width="13.7109375" style="1" customWidth="1"/>
    <col min="14089" max="14089" width="17.28515625" style="1" customWidth="1"/>
    <col min="14090" max="14338" width="9.140625" style="1"/>
    <col min="14339" max="14339" width="13.85546875" style="1" customWidth="1"/>
    <col min="14340" max="14340" width="9.140625" style="1"/>
    <col min="14341" max="14341" width="51.28515625" style="1" customWidth="1"/>
    <col min="14342" max="14342" width="10.7109375" style="1" customWidth="1"/>
    <col min="14343" max="14343" width="11.28515625" style="1" customWidth="1"/>
    <col min="14344" max="14344" width="13.7109375" style="1" customWidth="1"/>
    <col min="14345" max="14345" width="17.28515625" style="1" customWidth="1"/>
    <col min="14346" max="14594" width="9.140625" style="1"/>
    <col min="14595" max="14595" width="13.85546875" style="1" customWidth="1"/>
    <col min="14596" max="14596" width="9.140625" style="1"/>
    <col min="14597" max="14597" width="51.28515625" style="1" customWidth="1"/>
    <col min="14598" max="14598" width="10.7109375" style="1" customWidth="1"/>
    <col min="14599" max="14599" width="11.28515625" style="1" customWidth="1"/>
    <col min="14600" max="14600" width="13.7109375" style="1" customWidth="1"/>
    <col min="14601" max="14601" width="17.28515625" style="1" customWidth="1"/>
    <col min="14602" max="14850" width="9.140625" style="1"/>
    <col min="14851" max="14851" width="13.85546875" style="1" customWidth="1"/>
    <col min="14852" max="14852" width="9.140625" style="1"/>
    <col min="14853" max="14853" width="51.28515625" style="1" customWidth="1"/>
    <col min="14854" max="14854" width="10.7109375" style="1" customWidth="1"/>
    <col min="14855" max="14855" width="11.28515625" style="1" customWidth="1"/>
    <col min="14856" max="14856" width="13.7109375" style="1" customWidth="1"/>
    <col min="14857" max="14857" width="17.28515625" style="1" customWidth="1"/>
    <col min="14858" max="15106" width="9.140625" style="1"/>
    <col min="15107" max="15107" width="13.85546875" style="1" customWidth="1"/>
    <col min="15108" max="15108" width="9.140625" style="1"/>
    <col min="15109" max="15109" width="51.28515625" style="1" customWidth="1"/>
    <col min="15110" max="15110" width="10.7109375" style="1" customWidth="1"/>
    <col min="15111" max="15111" width="11.28515625" style="1" customWidth="1"/>
    <col min="15112" max="15112" width="13.7109375" style="1" customWidth="1"/>
    <col min="15113" max="15113" width="17.28515625" style="1" customWidth="1"/>
    <col min="15114" max="15362" width="9.140625" style="1"/>
    <col min="15363" max="15363" width="13.85546875" style="1" customWidth="1"/>
    <col min="15364" max="15364" width="9.140625" style="1"/>
    <col min="15365" max="15365" width="51.28515625" style="1" customWidth="1"/>
    <col min="15366" max="15366" width="10.7109375" style="1" customWidth="1"/>
    <col min="15367" max="15367" width="11.28515625" style="1" customWidth="1"/>
    <col min="15368" max="15368" width="13.7109375" style="1" customWidth="1"/>
    <col min="15369" max="15369" width="17.28515625" style="1" customWidth="1"/>
    <col min="15370" max="15618" width="9.140625" style="1"/>
    <col min="15619" max="15619" width="13.85546875" style="1" customWidth="1"/>
    <col min="15620" max="15620" width="9.140625" style="1"/>
    <col min="15621" max="15621" width="51.28515625" style="1" customWidth="1"/>
    <col min="15622" max="15622" width="10.7109375" style="1" customWidth="1"/>
    <col min="15623" max="15623" width="11.28515625" style="1" customWidth="1"/>
    <col min="15624" max="15624" width="13.7109375" style="1" customWidth="1"/>
    <col min="15625" max="15625" width="17.28515625" style="1" customWidth="1"/>
    <col min="15626" max="15874" width="9.140625" style="1"/>
    <col min="15875" max="15875" width="13.85546875" style="1" customWidth="1"/>
    <col min="15876" max="15876" width="9.140625" style="1"/>
    <col min="15877" max="15877" width="51.28515625" style="1" customWidth="1"/>
    <col min="15878" max="15878" width="10.7109375" style="1" customWidth="1"/>
    <col min="15879" max="15879" width="11.28515625" style="1" customWidth="1"/>
    <col min="15880" max="15880" width="13.7109375" style="1" customWidth="1"/>
    <col min="15881" max="15881" width="17.28515625" style="1" customWidth="1"/>
    <col min="15882" max="16130" width="9.140625" style="1"/>
    <col min="16131" max="16131" width="13.85546875" style="1" customWidth="1"/>
    <col min="16132" max="16132" width="9.140625" style="1"/>
    <col min="16133" max="16133" width="51.28515625" style="1" customWidth="1"/>
    <col min="16134" max="16134" width="10.7109375" style="1" customWidth="1"/>
    <col min="16135" max="16135" width="11.28515625" style="1" customWidth="1"/>
    <col min="16136" max="16136" width="13.7109375" style="1" customWidth="1"/>
    <col min="16137" max="16137" width="17.28515625" style="1" customWidth="1"/>
    <col min="16138" max="16384" width="9.140625" style="1"/>
  </cols>
  <sheetData>
    <row r="1" spans="1:11">
      <c r="A1" s="903"/>
      <c r="B1" s="903"/>
      <c r="C1" s="903"/>
      <c r="D1" s="903"/>
      <c r="E1" s="903"/>
      <c r="F1" s="903"/>
      <c r="G1" s="903"/>
      <c r="H1" s="903"/>
      <c r="I1" s="903"/>
    </row>
    <row r="2" spans="1:11" ht="18.75" customHeight="1">
      <c r="A2" s="903"/>
      <c r="B2" s="903"/>
      <c r="C2" s="903"/>
      <c r="D2" s="903"/>
      <c r="E2" s="903"/>
      <c r="F2" s="903"/>
      <c r="G2" s="903"/>
      <c r="H2" s="903"/>
      <c r="I2" s="903"/>
    </row>
    <row r="3" spans="1:11" ht="18" customHeight="1">
      <c r="A3" s="903"/>
      <c r="B3" s="903"/>
      <c r="C3" s="903"/>
      <c r="D3" s="903"/>
      <c r="E3" s="903"/>
      <c r="F3" s="903"/>
      <c r="G3" s="903"/>
      <c r="H3" s="903"/>
      <c r="I3" s="903"/>
    </row>
    <row r="4" spans="1:11" ht="45" customHeight="1">
      <c r="A4" s="904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4" s="905"/>
      <c r="C4" s="905"/>
      <c r="D4" s="905"/>
      <c r="E4" s="905"/>
      <c r="F4" s="905"/>
      <c r="G4" s="905"/>
      <c r="H4" s="905"/>
      <c r="I4" s="906"/>
    </row>
    <row r="5" spans="1:11">
      <c r="A5" s="907"/>
      <c r="B5" s="908"/>
      <c r="C5" s="908"/>
      <c r="D5" s="908"/>
      <c r="E5" s="909"/>
      <c r="F5" s="2"/>
      <c r="G5" s="3" t="s">
        <v>2</v>
      </c>
      <c r="H5" s="916"/>
      <c r="I5" s="917"/>
    </row>
    <row r="6" spans="1:11">
      <c r="A6" s="910"/>
      <c r="B6" s="911"/>
      <c r="C6" s="911"/>
      <c r="D6" s="911"/>
      <c r="E6" s="912"/>
      <c r="F6" s="918" t="s">
        <v>3</v>
      </c>
      <c r="G6" s="919"/>
      <c r="H6" s="194" t="s">
        <v>4</v>
      </c>
      <c r="I6" s="195" t="s">
        <v>5</v>
      </c>
    </row>
    <row r="7" spans="1:11">
      <c r="A7" s="913"/>
      <c r="B7" s="914"/>
      <c r="C7" s="914"/>
      <c r="D7" s="914"/>
      <c r="E7" s="915"/>
      <c r="F7" s="920"/>
      <c r="G7" s="921"/>
      <c r="H7" s="5"/>
      <c r="I7" s="5"/>
    </row>
    <row r="8" spans="1:11" ht="14.25">
      <c r="A8" s="904" t="s">
        <v>410</v>
      </c>
      <c r="B8" s="933"/>
      <c r="C8" s="933"/>
      <c r="D8" s="933"/>
      <c r="E8" s="933"/>
      <c r="F8" s="933"/>
      <c r="G8" s="933"/>
      <c r="H8" s="933"/>
      <c r="I8" s="934"/>
    </row>
    <row r="9" spans="1:11" ht="60" customHeight="1">
      <c r="A9" s="196" t="s">
        <v>0</v>
      </c>
      <c r="B9" s="6" t="s">
        <v>24</v>
      </c>
      <c r="C9" s="196" t="s">
        <v>25</v>
      </c>
      <c r="D9" s="196" t="s">
        <v>26</v>
      </c>
      <c r="E9" s="7" t="s">
        <v>1</v>
      </c>
      <c r="F9" s="196" t="s">
        <v>6</v>
      </c>
      <c r="G9" s="197" t="s">
        <v>7</v>
      </c>
      <c r="H9" s="198" t="s">
        <v>8</v>
      </c>
      <c r="I9" s="198" t="s">
        <v>9</v>
      </c>
    </row>
    <row r="10" spans="1:11" ht="20.100000000000001" customHeight="1">
      <c r="A10" s="930"/>
      <c r="B10" s="931"/>
      <c r="C10" s="931"/>
      <c r="D10" s="931"/>
      <c r="E10" s="931"/>
      <c r="F10" s="931"/>
      <c r="G10" s="931"/>
      <c r="H10" s="931"/>
      <c r="I10" s="932"/>
    </row>
    <row r="11" spans="1:11" ht="20.100000000000001" customHeight="1">
      <c r="A11" s="199">
        <v>1</v>
      </c>
      <c r="B11" s="922" t="s">
        <v>27</v>
      </c>
      <c r="C11" s="923"/>
      <c r="D11" s="923"/>
      <c r="E11" s="923"/>
      <c r="F11" s="924"/>
      <c r="G11" s="925"/>
      <c r="H11" s="925"/>
      <c r="I11" s="925"/>
    </row>
    <row r="12" spans="1:11" ht="20.100000000000001" customHeight="1">
      <c r="A12" s="200" t="s">
        <v>28</v>
      </c>
      <c r="B12" s="8" t="s">
        <v>29</v>
      </c>
      <c r="C12" s="9"/>
      <c r="D12" s="9"/>
      <c r="E12" s="10"/>
      <c r="F12" s="186"/>
      <c r="G12" s="186"/>
      <c r="H12" s="11"/>
      <c r="I12" s="187"/>
    </row>
    <row r="13" spans="1:11" ht="20.100000000000001" customHeight="1">
      <c r="A13" s="78" t="s">
        <v>30</v>
      </c>
      <c r="B13" s="18" t="s">
        <v>453</v>
      </c>
      <c r="C13" s="12" t="s">
        <v>32</v>
      </c>
      <c r="D13" s="18" t="s">
        <v>396</v>
      </c>
      <c r="E13" s="19" t="s">
        <v>450</v>
      </c>
      <c r="F13" s="15" t="s">
        <v>12</v>
      </c>
      <c r="G13" s="74"/>
      <c r="H13" s="20"/>
      <c r="I13" s="79">
        <f>ROUND(G13*H13,6)</f>
        <v>0</v>
      </c>
      <c r="J13" s="803"/>
      <c r="K13" s="747"/>
    </row>
    <row r="14" spans="1:11" ht="20.100000000000001" customHeight="1">
      <c r="A14" s="78" t="s">
        <v>571</v>
      </c>
      <c r="B14" s="18" t="s">
        <v>454</v>
      </c>
      <c r="C14" s="12" t="s">
        <v>32</v>
      </c>
      <c r="D14" s="18" t="s">
        <v>396</v>
      </c>
      <c r="E14" s="19" t="s">
        <v>451</v>
      </c>
      <c r="F14" s="15" t="s">
        <v>12</v>
      </c>
      <c r="G14" s="74"/>
      <c r="H14" s="20"/>
      <c r="I14" s="79">
        <f>ROUND(G14*H14,4)</f>
        <v>0</v>
      </c>
      <c r="J14" s="109"/>
    </row>
    <row r="15" spans="1:11" ht="20.100000000000001" customHeight="1">
      <c r="A15" s="78" t="s">
        <v>572</v>
      </c>
      <c r="B15" s="18" t="s">
        <v>455</v>
      </c>
      <c r="C15" s="12" t="s">
        <v>32</v>
      </c>
      <c r="D15" s="18" t="s">
        <v>396</v>
      </c>
      <c r="E15" s="19" t="s">
        <v>452</v>
      </c>
      <c r="F15" s="15" t="s">
        <v>12</v>
      </c>
      <c r="G15" s="74"/>
      <c r="H15" s="20"/>
      <c r="I15" s="79">
        <f>ROUND(G15*H15,4)</f>
        <v>0</v>
      </c>
      <c r="J15" s="109"/>
    </row>
    <row r="16" spans="1:11" ht="25.5">
      <c r="A16" s="926"/>
      <c r="B16" s="929"/>
      <c r="C16" s="929"/>
      <c r="D16" s="929"/>
      <c r="E16" s="929"/>
      <c r="F16" s="927" t="s">
        <v>35</v>
      </c>
      <c r="G16" s="927"/>
      <c r="H16" s="798" t="s">
        <v>565</v>
      </c>
      <c r="I16" s="201" t="e">
        <f>((I13*'PLANILHA LOTE 01'!I12+'SERVIÇOS PRELI'!I14*'PLANILHA LOTE 02'!I12+'SERVIÇOS PRELI'!I15*'PLANILHA LOTE 03'!I12)/('PLANILHA LOTE 01'!I12+'PLANILHA LOTE 02'!I12+'PLANILHA LOTE 03'!I12))-25.342</f>
        <v>#DIV/0!</v>
      </c>
      <c r="J16" s="802"/>
    </row>
    <row r="17" spans="1:11" ht="20.100000000000001" customHeight="1">
      <c r="A17" s="930"/>
      <c r="B17" s="931"/>
      <c r="C17" s="931"/>
      <c r="D17" s="931"/>
      <c r="E17" s="931"/>
      <c r="F17" s="931"/>
      <c r="G17" s="931"/>
      <c r="H17" s="931"/>
      <c r="I17" s="932"/>
    </row>
    <row r="18" spans="1:11" ht="20.100000000000001" customHeight="1">
      <c r="A18" s="199">
        <v>2</v>
      </c>
      <c r="B18" s="923" t="s">
        <v>33</v>
      </c>
      <c r="C18" s="928"/>
      <c r="D18" s="928"/>
      <c r="E18" s="928"/>
      <c r="F18" s="929"/>
      <c r="G18" s="929"/>
      <c r="H18" s="929"/>
      <c r="I18" s="924"/>
    </row>
    <row r="19" spans="1:11" ht="24">
      <c r="A19" s="76" t="s">
        <v>37</v>
      </c>
      <c r="B19" s="12" t="s">
        <v>31</v>
      </c>
      <c r="C19" s="13" t="s">
        <v>32</v>
      </c>
      <c r="D19" s="13" t="s">
        <v>396</v>
      </c>
      <c r="E19" s="14" t="s">
        <v>403</v>
      </c>
      <c r="F19" s="15" t="s">
        <v>12</v>
      </c>
      <c r="G19" s="16"/>
      <c r="H19" s="17"/>
      <c r="I19" s="77">
        <f>ROUND(G19*H19,2)</f>
        <v>0</v>
      </c>
    </row>
    <row r="20" spans="1:11" ht="20.100000000000001" customHeight="1">
      <c r="A20" s="925"/>
      <c r="B20" s="925"/>
      <c r="C20" s="926"/>
      <c r="D20" s="926"/>
      <c r="E20" s="926"/>
      <c r="F20" s="927" t="s">
        <v>35</v>
      </c>
      <c r="G20" s="927"/>
      <c r="H20" s="21" t="s">
        <v>9</v>
      </c>
      <c r="I20" s="201">
        <f>SUM(I19:I19)</f>
        <v>0</v>
      </c>
    </row>
    <row r="21" spans="1:11" ht="20.100000000000001" customHeight="1">
      <c r="A21" s="930"/>
      <c r="B21" s="931"/>
      <c r="C21" s="931"/>
      <c r="D21" s="931"/>
      <c r="E21" s="931"/>
      <c r="F21" s="931"/>
      <c r="G21" s="931"/>
      <c r="H21" s="931"/>
      <c r="I21" s="932"/>
    </row>
    <row r="22" spans="1:11" ht="20.100000000000001" customHeight="1">
      <c r="A22" s="199">
        <v>3</v>
      </c>
      <c r="B22" s="922" t="s">
        <v>36</v>
      </c>
      <c r="C22" s="923"/>
      <c r="D22" s="923"/>
      <c r="E22" s="923"/>
      <c r="F22" s="924"/>
      <c r="G22" s="925"/>
      <c r="H22" s="925"/>
      <c r="I22" s="925"/>
    </row>
    <row r="23" spans="1:11" ht="20.100000000000001" customHeight="1">
      <c r="A23" s="80" t="s">
        <v>168</v>
      </c>
      <c r="B23" s="13" t="s">
        <v>38</v>
      </c>
      <c r="C23" s="13" t="s">
        <v>32</v>
      </c>
      <c r="D23" s="13" t="s">
        <v>396</v>
      </c>
      <c r="E23" s="14" t="s">
        <v>406</v>
      </c>
      <c r="F23" s="22" t="s">
        <v>58</v>
      </c>
      <c r="G23" s="75"/>
      <c r="H23" s="17"/>
      <c r="I23" s="77">
        <f>ROUND(G23*H23,2)</f>
        <v>0</v>
      </c>
    </row>
    <row r="24" spans="1:11" ht="20.100000000000001" customHeight="1">
      <c r="A24" s="78" t="s">
        <v>381</v>
      </c>
      <c r="B24" s="18" t="s">
        <v>40</v>
      </c>
      <c r="C24" s="18" t="s">
        <v>32</v>
      </c>
      <c r="D24" s="13" t="s">
        <v>396</v>
      </c>
      <c r="E24" s="19" t="s">
        <v>70</v>
      </c>
      <c r="F24" s="23" t="s">
        <v>71</v>
      </c>
      <c r="G24" s="74"/>
      <c r="H24" s="20"/>
      <c r="I24" s="79">
        <f>ROUND(G24*H24,2)</f>
        <v>0</v>
      </c>
    </row>
    <row r="25" spans="1:11" ht="20.100000000000001" customHeight="1">
      <c r="A25" s="925"/>
      <c r="B25" s="925"/>
      <c r="C25" s="926"/>
      <c r="D25" s="926"/>
      <c r="E25" s="926"/>
      <c r="F25" s="927" t="s">
        <v>41</v>
      </c>
      <c r="G25" s="927"/>
      <c r="H25" s="21" t="s">
        <v>9</v>
      </c>
      <c r="I25" s="201">
        <f>ROUND(SUM(I23:I24),2)</f>
        <v>0</v>
      </c>
      <c r="J25" s="189"/>
      <c r="K25" s="189"/>
    </row>
    <row r="57" spans="61:61" ht="15">
      <c r="BI57" s="88"/>
    </row>
  </sheetData>
  <mergeCells count="21">
    <mergeCell ref="A17:I17"/>
    <mergeCell ref="A8:I8"/>
    <mergeCell ref="A10:I10"/>
    <mergeCell ref="B11:E11"/>
    <mergeCell ref="F11:I11"/>
    <mergeCell ref="A16:E16"/>
    <mergeCell ref="F16:G16"/>
    <mergeCell ref="B22:E22"/>
    <mergeCell ref="F22:I22"/>
    <mergeCell ref="A25:E25"/>
    <mergeCell ref="F25:G25"/>
    <mergeCell ref="B18:E18"/>
    <mergeCell ref="F18:I18"/>
    <mergeCell ref="A20:E20"/>
    <mergeCell ref="F20:G20"/>
    <mergeCell ref="A21:I21"/>
    <mergeCell ref="A1:I3"/>
    <mergeCell ref="A4:I4"/>
    <mergeCell ref="A5:E7"/>
    <mergeCell ref="H5:I5"/>
    <mergeCell ref="F6:G7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Planilha4">
    <tabColor rgb="FF00B050"/>
  </sheetPr>
  <dimension ref="A1:BI139"/>
  <sheetViews>
    <sheetView view="pageBreakPreview" topLeftCell="A114" zoomScale="85" zoomScaleSheetLayoutView="85" workbookViewId="0">
      <selection activeCell="G144" sqref="G144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11.7109375" style="1" bestFit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903"/>
      <c r="B1" s="903"/>
      <c r="C1" s="903"/>
      <c r="D1" s="903"/>
      <c r="E1" s="903"/>
      <c r="F1" s="903"/>
      <c r="G1" s="903"/>
      <c r="H1" s="903"/>
    </row>
    <row r="2" spans="1:8">
      <c r="A2" s="903"/>
      <c r="B2" s="903"/>
      <c r="C2" s="903"/>
      <c r="D2" s="903"/>
      <c r="E2" s="903"/>
      <c r="F2" s="903"/>
      <c r="G2" s="903"/>
      <c r="H2" s="903"/>
    </row>
    <row r="3" spans="1:8" ht="25.5" customHeight="1">
      <c r="A3" s="903"/>
      <c r="B3" s="903"/>
      <c r="C3" s="903"/>
      <c r="D3" s="903"/>
      <c r="E3" s="903"/>
      <c r="F3" s="903"/>
      <c r="G3" s="903"/>
      <c r="H3" s="903"/>
    </row>
    <row r="4" spans="1:8" ht="42" customHeight="1">
      <c r="A4" s="904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4" s="905"/>
      <c r="C4" s="905"/>
      <c r="D4" s="905"/>
      <c r="E4" s="905"/>
      <c r="F4" s="905"/>
      <c r="G4" s="905"/>
      <c r="H4" s="906"/>
    </row>
    <row r="5" spans="1:8" ht="21" customHeight="1">
      <c r="A5" s="938" t="s">
        <v>573</v>
      </c>
      <c r="B5" s="939"/>
      <c r="C5" s="939"/>
      <c r="D5" s="940"/>
      <c r="E5" s="2"/>
      <c r="F5" s="3" t="s">
        <v>2</v>
      </c>
      <c r="G5" s="916"/>
      <c r="H5" s="917"/>
    </row>
    <row r="6" spans="1:8" ht="21" customHeight="1">
      <c r="A6" s="910"/>
      <c r="B6" s="911"/>
      <c r="C6" s="911"/>
      <c r="D6" s="912"/>
      <c r="E6" s="941" t="s">
        <v>3</v>
      </c>
      <c r="F6" s="942"/>
      <c r="G6" s="4" t="s">
        <v>4</v>
      </c>
      <c r="H6" s="24" t="s">
        <v>5</v>
      </c>
    </row>
    <row r="7" spans="1:8" ht="21" customHeight="1">
      <c r="A7" s="913"/>
      <c r="B7" s="914"/>
      <c r="C7" s="914"/>
      <c r="D7" s="915"/>
      <c r="E7" s="920"/>
      <c r="F7" s="921"/>
      <c r="G7" s="5"/>
      <c r="H7" s="5"/>
    </row>
    <row r="8" spans="1:8" ht="21" customHeight="1">
      <c r="A8" s="935" t="s">
        <v>411</v>
      </c>
      <c r="B8" s="936"/>
      <c r="C8" s="936"/>
      <c r="D8" s="936"/>
      <c r="E8" s="936"/>
      <c r="F8" s="936"/>
      <c r="G8" s="936"/>
      <c r="H8" s="937"/>
    </row>
    <row r="9" spans="1:8" ht="21" customHeight="1">
      <c r="A9" s="947" t="s">
        <v>31</v>
      </c>
      <c r="B9" s="947" t="s">
        <v>32</v>
      </c>
      <c r="C9" s="947" t="s">
        <v>396</v>
      </c>
      <c r="D9" s="951" t="s">
        <v>33</v>
      </c>
      <c r="E9" s="947" t="s">
        <v>171</v>
      </c>
      <c r="F9" s="943" t="s">
        <v>42</v>
      </c>
      <c r="G9" s="943" t="s">
        <v>43</v>
      </c>
      <c r="H9" s="943" t="s">
        <v>44</v>
      </c>
    </row>
    <row r="10" spans="1:8" ht="21" customHeight="1">
      <c r="A10" s="948"/>
      <c r="B10" s="948"/>
      <c r="C10" s="948"/>
      <c r="D10" s="952"/>
      <c r="E10" s="948"/>
      <c r="F10" s="944"/>
      <c r="G10" s="944"/>
      <c r="H10" s="944"/>
    </row>
    <row r="11" spans="1:8" ht="23.1" customHeight="1">
      <c r="A11" s="39" t="s">
        <v>66</v>
      </c>
      <c r="B11" s="25" t="s">
        <v>45</v>
      </c>
      <c r="C11" s="26"/>
      <c r="D11" s="27" t="s">
        <v>293</v>
      </c>
      <c r="E11" s="25" t="s">
        <v>46</v>
      </c>
      <c r="F11" s="28"/>
      <c r="G11" s="420"/>
      <c r="H11" s="421">
        <f t="shared" ref="H11:H17" si="0">ROUND(F11*G11,2)</f>
        <v>0</v>
      </c>
    </row>
    <row r="12" spans="1:8" ht="25.5">
      <c r="A12" s="39" t="s">
        <v>66</v>
      </c>
      <c r="B12" s="29" t="s">
        <v>45</v>
      </c>
      <c r="C12" s="30"/>
      <c r="D12" s="31" t="s">
        <v>294</v>
      </c>
      <c r="E12" s="29" t="s">
        <v>22</v>
      </c>
      <c r="F12" s="32"/>
      <c r="G12" s="420"/>
      <c r="H12" s="421">
        <f t="shared" si="0"/>
        <v>0</v>
      </c>
    </row>
    <row r="13" spans="1:8" ht="25.5">
      <c r="A13" s="39" t="s">
        <v>66</v>
      </c>
      <c r="B13" s="29" t="s">
        <v>45</v>
      </c>
      <c r="C13" s="30"/>
      <c r="D13" s="31" t="s">
        <v>295</v>
      </c>
      <c r="E13" s="29" t="s">
        <v>22</v>
      </c>
      <c r="F13" s="32"/>
      <c r="G13" s="420"/>
      <c r="H13" s="421">
        <f t="shared" si="0"/>
        <v>0</v>
      </c>
    </row>
    <row r="14" spans="1:8" ht="25.5">
      <c r="A14" s="39" t="s">
        <v>66</v>
      </c>
      <c r="B14" s="29" t="s">
        <v>45</v>
      </c>
      <c r="C14" s="30"/>
      <c r="D14" s="31" t="s">
        <v>296</v>
      </c>
      <c r="E14" s="29" t="s">
        <v>14</v>
      </c>
      <c r="F14" s="32"/>
      <c r="G14" s="420"/>
      <c r="H14" s="421">
        <f t="shared" si="0"/>
        <v>0</v>
      </c>
    </row>
    <row r="15" spans="1:8" ht="23.1" customHeight="1">
      <c r="A15" s="39" t="s">
        <v>66</v>
      </c>
      <c r="B15" s="29" t="s">
        <v>45</v>
      </c>
      <c r="C15" s="33"/>
      <c r="D15" s="34" t="s">
        <v>297</v>
      </c>
      <c r="E15" s="29" t="s">
        <v>15</v>
      </c>
      <c r="F15" s="32"/>
      <c r="G15" s="420"/>
      <c r="H15" s="421">
        <f t="shared" si="0"/>
        <v>0</v>
      </c>
    </row>
    <row r="16" spans="1:8" ht="23.1" customHeight="1">
      <c r="A16" s="39" t="s">
        <v>66</v>
      </c>
      <c r="B16" s="29" t="s">
        <v>45</v>
      </c>
      <c r="C16" s="35"/>
      <c r="D16" s="36" t="s">
        <v>298</v>
      </c>
      <c r="E16" s="29" t="s">
        <v>46</v>
      </c>
      <c r="F16" s="32"/>
      <c r="G16" s="420"/>
      <c r="H16" s="421">
        <f t="shared" si="0"/>
        <v>0</v>
      </c>
    </row>
    <row r="17" spans="1:8" ht="23.1" customHeight="1">
      <c r="A17" s="39" t="s">
        <v>66</v>
      </c>
      <c r="B17" s="29" t="s">
        <v>45</v>
      </c>
      <c r="C17" s="30"/>
      <c r="D17" s="31" t="s">
        <v>299</v>
      </c>
      <c r="E17" s="29" t="s">
        <v>15</v>
      </c>
      <c r="F17" s="32"/>
      <c r="G17" s="420"/>
      <c r="H17" s="421">
        <f t="shared" si="0"/>
        <v>0</v>
      </c>
    </row>
    <row r="18" spans="1:8" ht="25.5">
      <c r="A18" s="29" t="s">
        <v>420</v>
      </c>
      <c r="B18" s="29" t="s">
        <v>45</v>
      </c>
      <c r="C18" s="37"/>
      <c r="D18" s="31" t="s">
        <v>300</v>
      </c>
      <c r="E18" s="29" t="s">
        <v>47</v>
      </c>
      <c r="F18" s="32"/>
      <c r="G18" s="420"/>
      <c r="H18" s="421">
        <f>ROUND(F18*G18,2)</f>
        <v>0</v>
      </c>
    </row>
    <row r="19" spans="1:8" ht="23.1" customHeight="1">
      <c r="A19" s="29" t="s">
        <v>420</v>
      </c>
      <c r="B19" s="29" t="s">
        <v>45</v>
      </c>
      <c r="C19" s="38"/>
      <c r="D19" s="31" t="s">
        <v>48</v>
      </c>
      <c r="E19" s="29" t="s">
        <v>47</v>
      </c>
      <c r="F19" s="32"/>
      <c r="G19" s="420"/>
      <c r="H19" s="421">
        <f>ROUND(F19*G19,2)</f>
        <v>0</v>
      </c>
    </row>
    <row r="20" spans="1:8" ht="23.1" customHeight="1">
      <c r="A20" s="29" t="s">
        <v>420</v>
      </c>
      <c r="B20" s="39" t="s">
        <v>45</v>
      </c>
      <c r="C20" s="40"/>
      <c r="D20" s="41" t="s">
        <v>49</v>
      </c>
      <c r="E20" s="39" t="s">
        <v>47</v>
      </c>
      <c r="F20" s="42"/>
      <c r="G20" s="420"/>
      <c r="H20" s="422">
        <f>ROUND(F20*G20,2)</f>
        <v>0</v>
      </c>
    </row>
    <row r="21" spans="1:8" ht="23.1" customHeight="1">
      <c r="A21" s="43"/>
      <c r="B21" s="44"/>
      <c r="C21" s="44"/>
      <c r="D21" s="44"/>
      <c r="E21" s="945" t="s">
        <v>50</v>
      </c>
      <c r="F21" s="945"/>
      <c r="G21" s="946"/>
      <c r="H21" s="423">
        <f>SUM(H11:H20)</f>
        <v>0</v>
      </c>
    </row>
    <row r="22" spans="1:8" ht="23.1" customHeight="1">
      <c r="A22" s="45"/>
      <c r="B22" s="46"/>
      <c r="C22" s="46"/>
      <c r="D22" s="46"/>
      <c r="E22" s="47"/>
      <c r="F22" s="48" t="s">
        <v>51</v>
      </c>
      <c r="G22" s="49"/>
      <c r="H22" s="50">
        <f>ROUND(H21*G22,2)</f>
        <v>0</v>
      </c>
    </row>
    <row r="23" spans="1:8" ht="23.1" customHeight="1">
      <c r="A23" s="51"/>
      <c r="B23" s="52"/>
      <c r="C23" s="52"/>
      <c r="D23" s="52"/>
      <c r="E23" s="53"/>
      <c r="F23" s="53"/>
      <c r="G23" s="54" t="s">
        <v>52</v>
      </c>
      <c r="H23" s="55">
        <f>H21+H22</f>
        <v>0</v>
      </c>
    </row>
    <row r="24" spans="1:8" ht="23.1" customHeight="1">
      <c r="A24" s="56"/>
      <c r="B24" s="57"/>
      <c r="C24" s="57"/>
      <c r="D24" s="57"/>
      <c r="E24" s="58" t="str">
        <f>A9</f>
        <v>CPU-01</v>
      </c>
      <c r="F24" s="949" t="s">
        <v>53</v>
      </c>
      <c r="G24" s="950"/>
      <c r="H24" s="59">
        <f>H23</f>
        <v>0</v>
      </c>
    </row>
    <row r="25" spans="1:8" ht="27.75" customHeight="1">
      <c r="A25" s="81"/>
      <c r="B25" s="60"/>
      <c r="C25" s="60"/>
      <c r="D25" s="60"/>
      <c r="E25" s="60"/>
      <c r="F25" s="60"/>
      <c r="G25" s="60"/>
      <c r="H25" s="61"/>
    </row>
    <row r="26" spans="1:8" ht="23.1" customHeight="1">
      <c r="A26" s="947" t="s">
        <v>453</v>
      </c>
      <c r="B26" s="947" t="s">
        <v>32</v>
      </c>
      <c r="C26" s="947" t="s">
        <v>178</v>
      </c>
      <c r="D26" s="951" t="s">
        <v>450</v>
      </c>
      <c r="E26" s="947" t="s">
        <v>54</v>
      </c>
      <c r="F26" s="943" t="s">
        <v>42</v>
      </c>
      <c r="G26" s="943" t="s">
        <v>43</v>
      </c>
      <c r="H26" s="943" t="s">
        <v>44</v>
      </c>
    </row>
    <row r="27" spans="1:8" ht="23.1" customHeight="1">
      <c r="A27" s="948"/>
      <c r="B27" s="948"/>
      <c r="C27" s="948"/>
      <c r="D27" s="952"/>
      <c r="E27" s="948"/>
      <c r="F27" s="944"/>
      <c r="G27" s="944"/>
      <c r="H27" s="944"/>
    </row>
    <row r="28" spans="1:8" ht="63.75">
      <c r="A28" s="29" t="s">
        <v>420</v>
      </c>
      <c r="B28" s="29" t="s">
        <v>45</v>
      </c>
      <c r="C28" s="92"/>
      <c r="D28" s="41" t="s">
        <v>179</v>
      </c>
      <c r="E28" s="25" t="s">
        <v>55</v>
      </c>
      <c r="F28" s="424"/>
      <c r="G28" s="420"/>
      <c r="H28" s="421">
        <f>F28*G28+0.0007</f>
        <v>6.9999999999999999E-4</v>
      </c>
    </row>
    <row r="29" spans="1:8" ht="51">
      <c r="A29" s="29" t="s">
        <v>420</v>
      </c>
      <c r="B29" s="29" t="s">
        <v>45</v>
      </c>
      <c r="C29" s="92"/>
      <c r="D29" s="41" t="s">
        <v>180</v>
      </c>
      <c r="E29" s="39" t="s">
        <v>56</v>
      </c>
      <c r="F29" s="425"/>
      <c r="G29" s="420"/>
      <c r="H29" s="421">
        <f>ROUND(F29*G29,6)</f>
        <v>0</v>
      </c>
    </row>
    <row r="30" spans="1:8" ht="25.5">
      <c r="A30" s="29" t="s">
        <v>420</v>
      </c>
      <c r="B30" s="29" t="s">
        <v>183</v>
      </c>
      <c r="C30" s="588"/>
      <c r="D30" s="41" t="s">
        <v>397</v>
      </c>
      <c r="E30" s="39" t="s">
        <v>56</v>
      </c>
      <c r="F30" s="425"/>
      <c r="G30" s="420"/>
      <c r="H30" s="421">
        <f>ROUND(F30*G30,2)</f>
        <v>0</v>
      </c>
    </row>
    <row r="31" spans="1:8" ht="25.5">
      <c r="A31" s="39" t="s">
        <v>466</v>
      </c>
      <c r="B31" s="29" t="s">
        <v>183</v>
      </c>
      <c r="C31" s="588"/>
      <c r="D31" s="41" t="s">
        <v>467</v>
      </c>
      <c r="E31" s="39" t="s">
        <v>56</v>
      </c>
      <c r="F31" s="425"/>
      <c r="G31" s="420"/>
      <c r="H31" s="421">
        <f t="shared" ref="H31" si="1">ROUND(F31*G31,2)</f>
        <v>0</v>
      </c>
    </row>
    <row r="32" spans="1:8" ht="25.5">
      <c r="A32" s="29" t="s">
        <v>420</v>
      </c>
      <c r="B32" s="29" t="s">
        <v>183</v>
      </c>
      <c r="C32" s="92"/>
      <c r="D32" s="41" t="s">
        <v>301</v>
      </c>
      <c r="E32" s="39" t="s">
        <v>398</v>
      </c>
      <c r="F32" s="745"/>
      <c r="G32" s="420"/>
      <c r="H32" s="421">
        <f>ROUND(F32*G32,2)</f>
        <v>0</v>
      </c>
    </row>
    <row r="33" spans="1:9" ht="23.1" customHeight="1">
      <c r="A33" s="39" t="s">
        <v>66</v>
      </c>
      <c r="B33" s="29" t="s">
        <v>67</v>
      </c>
      <c r="C33" s="92"/>
      <c r="D33" s="41" t="s">
        <v>302</v>
      </c>
      <c r="E33" s="39" t="s">
        <v>47</v>
      </c>
      <c r="F33" s="425"/>
      <c r="G33" s="420"/>
      <c r="H33" s="421">
        <f>ROUND(F33*G33,2)</f>
        <v>0</v>
      </c>
    </row>
    <row r="34" spans="1:9" ht="23.1" customHeight="1">
      <c r="A34" s="43"/>
      <c r="B34" s="44"/>
      <c r="C34" s="44"/>
      <c r="D34" s="44"/>
      <c r="E34" s="945" t="s">
        <v>50</v>
      </c>
      <c r="F34" s="945"/>
      <c r="G34" s="946"/>
      <c r="H34" s="423">
        <f>SUM(H28:H33)</f>
        <v>6.9999999999999999E-4</v>
      </c>
      <c r="I34" s="804"/>
    </row>
    <row r="35" spans="1:9" ht="23.1" customHeight="1">
      <c r="A35" s="45"/>
      <c r="B35" s="46"/>
      <c r="C35" s="46"/>
      <c r="D35" s="46"/>
      <c r="E35" s="47"/>
      <c r="F35" s="48" t="s">
        <v>51</v>
      </c>
      <c r="G35" s="49"/>
      <c r="H35" s="50">
        <f>H34*G35</f>
        <v>0</v>
      </c>
    </row>
    <row r="36" spans="1:9" ht="23.1" customHeight="1">
      <c r="A36" s="51"/>
      <c r="B36" s="52"/>
      <c r="C36" s="52"/>
      <c r="D36" s="52"/>
      <c r="E36" s="53"/>
      <c r="F36" s="53"/>
      <c r="G36" s="54" t="s">
        <v>52</v>
      </c>
      <c r="H36" s="55">
        <f>H34+H35</f>
        <v>6.9999999999999999E-4</v>
      </c>
    </row>
    <row r="37" spans="1:9" ht="23.1" customHeight="1">
      <c r="A37" s="56"/>
      <c r="B37" s="57"/>
      <c r="C37" s="57"/>
      <c r="D37" s="57"/>
      <c r="E37" s="58" t="str">
        <f>A26</f>
        <v>CPU-02-A</v>
      </c>
      <c r="F37" s="949" t="s">
        <v>53</v>
      </c>
      <c r="G37" s="950"/>
      <c r="H37" s="59">
        <f>H36</f>
        <v>6.9999999999999999E-4</v>
      </c>
      <c r="I37" s="747"/>
    </row>
    <row r="38" spans="1:9" ht="23.1" customHeight="1">
      <c r="A38" s="947" t="s">
        <v>454</v>
      </c>
      <c r="B38" s="947" t="s">
        <v>32</v>
      </c>
      <c r="C38" s="947" t="s">
        <v>178</v>
      </c>
      <c r="D38" s="951" t="s">
        <v>451</v>
      </c>
      <c r="E38" s="947" t="s">
        <v>54</v>
      </c>
      <c r="F38" s="943" t="s">
        <v>42</v>
      </c>
      <c r="G38" s="943" t="s">
        <v>43</v>
      </c>
      <c r="H38" s="943" t="s">
        <v>44</v>
      </c>
    </row>
    <row r="39" spans="1:9" ht="23.1" customHeight="1">
      <c r="A39" s="948"/>
      <c r="B39" s="948"/>
      <c r="C39" s="948"/>
      <c r="D39" s="952"/>
      <c r="E39" s="948"/>
      <c r="F39" s="944"/>
      <c r="G39" s="944"/>
      <c r="H39" s="944"/>
    </row>
    <row r="40" spans="1:9" ht="63.75">
      <c r="A40" s="29" t="s">
        <v>420</v>
      </c>
      <c r="B40" s="29" t="s">
        <v>45</v>
      </c>
      <c r="C40" s="92"/>
      <c r="D40" s="41" t="s">
        <v>179</v>
      </c>
      <c r="E40" s="25" t="s">
        <v>55</v>
      </c>
      <c r="F40" s="424"/>
      <c r="G40" s="420"/>
      <c r="H40" s="421">
        <f>ROUND(F40*G40,4)</f>
        <v>0</v>
      </c>
    </row>
    <row r="41" spans="1:9" ht="51">
      <c r="A41" s="29" t="s">
        <v>420</v>
      </c>
      <c r="B41" s="29" t="s">
        <v>45</v>
      </c>
      <c r="C41" s="92"/>
      <c r="D41" s="41" t="s">
        <v>180</v>
      </c>
      <c r="E41" s="39" t="s">
        <v>56</v>
      </c>
      <c r="F41" s="425"/>
      <c r="G41" s="420"/>
      <c r="H41" s="421">
        <f>ROUND(F41*G41,2)</f>
        <v>0</v>
      </c>
    </row>
    <row r="42" spans="1:9" ht="25.5">
      <c r="A42" s="29" t="s">
        <v>420</v>
      </c>
      <c r="B42" s="29" t="s">
        <v>183</v>
      </c>
      <c r="C42" s="92"/>
      <c r="D42" s="41" t="s">
        <v>397</v>
      </c>
      <c r="E42" s="39" t="s">
        <v>56</v>
      </c>
      <c r="F42" s="425"/>
      <c r="G42" s="420"/>
      <c r="H42" s="421">
        <f>ROUND(F42*G42,2)</f>
        <v>0</v>
      </c>
    </row>
    <row r="43" spans="1:9" ht="25.5">
      <c r="A43" s="39" t="s">
        <v>466</v>
      </c>
      <c r="B43" s="29" t="s">
        <v>183</v>
      </c>
      <c r="C43" s="588"/>
      <c r="D43" s="41" t="s">
        <v>467</v>
      </c>
      <c r="E43" s="39" t="s">
        <v>56</v>
      </c>
      <c r="F43" s="425"/>
      <c r="G43" s="420"/>
      <c r="H43" s="421">
        <f t="shared" ref="H43" si="2">ROUND(F43*G43,2)</f>
        <v>0</v>
      </c>
    </row>
    <row r="44" spans="1:9" ht="25.5">
      <c r="A44" s="29" t="s">
        <v>420</v>
      </c>
      <c r="B44" s="29" t="s">
        <v>183</v>
      </c>
      <c r="C44" s="92"/>
      <c r="D44" s="41" t="s">
        <v>301</v>
      </c>
      <c r="E44" s="39" t="s">
        <v>398</v>
      </c>
      <c r="F44" s="425"/>
      <c r="G44" s="420"/>
      <c r="H44" s="421">
        <f>ROUND(F44*G44,2)</f>
        <v>0</v>
      </c>
    </row>
    <row r="45" spans="1:9" ht="23.1" customHeight="1">
      <c r="A45" s="39" t="s">
        <v>66</v>
      </c>
      <c r="B45" s="29" t="s">
        <v>67</v>
      </c>
      <c r="C45" s="92"/>
      <c r="D45" s="41" t="s">
        <v>302</v>
      </c>
      <c r="E45" s="39" t="s">
        <v>47</v>
      </c>
      <c r="F45" s="425"/>
      <c r="G45" s="420"/>
      <c r="H45" s="421">
        <f>ROUND(F45*G45,2)</f>
        <v>0</v>
      </c>
    </row>
    <row r="46" spans="1:9" ht="23.1" customHeight="1">
      <c r="A46" s="43"/>
      <c r="B46" s="44"/>
      <c r="C46" s="44"/>
      <c r="D46" s="44"/>
      <c r="E46" s="945" t="s">
        <v>50</v>
      </c>
      <c r="F46" s="945"/>
      <c r="G46" s="946"/>
      <c r="H46" s="423">
        <f>SUM(H40:H45)</f>
        <v>0</v>
      </c>
    </row>
    <row r="47" spans="1:9" ht="23.1" customHeight="1">
      <c r="A47" s="45"/>
      <c r="B47" s="46"/>
      <c r="C47" s="46"/>
      <c r="D47" s="46"/>
      <c r="E47" s="47"/>
      <c r="F47" s="48" t="s">
        <v>51</v>
      </c>
      <c r="G47" s="49"/>
      <c r="H47" s="50">
        <f>ROUND(H46*G47,4)</f>
        <v>0</v>
      </c>
    </row>
    <row r="48" spans="1:9" ht="23.1" customHeight="1">
      <c r="A48" s="51"/>
      <c r="B48" s="52"/>
      <c r="C48" s="52"/>
      <c r="D48" s="52"/>
      <c r="E48" s="53"/>
      <c r="F48" s="53"/>
      <c r="G48" s="54" t="s">
        <v>52</v>
      </c>
      <c r="H48" s="55">
        <f>H46+H47</f>
        <v>0</v>
      </c>
      <c r="I48" s="747"/>
    </row>
    <row r="49" spans="1:8" ht="23.1" customHeight="1">
      <c r="A49" s="947" t="s">
        <v>455</v>
      </c>
      <c r="B49" s="947" t="s">
        <v>32</v>
      </c>
      <c r="C49" s="947" t="s">
        <v>178</v>
      </c>
      <c r="D49" s="951" t="s">
        <v>452</v>
      </c>
      <c r="E49" s="947" t="s">
        <v>54</v>
      </c>
      <c r="F49" s="943" t="s">
        <v>42</v>
      </c>
      <c r="G49" s="943" t="s">
        <v>43</v>
      </c>
      <c r="H49" s="943" t="s">
        <v>44</v>
      </c>
    </row>
    <row r="50" spans="1:8" ht="23.1" customHeight="1">
      <c r="A50" s="948"/>
      <c r="B50" s="948"/>
      <c r="C50" s="948"/>
      <c r="D50" s="952"/>
      <c r="E50" s="948"/>
      <c r="F50" s="944"/>
      <c r="G50" s="944"/>
      <c r="H50" s="944"/>
    </row>
    <row r="51" spans="1:8" ht="63.75">
      <c r="A51" s="29" t="s">
        <v>420</v>
      </c>
      <c r="B51" s="29" t="s">
        <v>45</v>
      </c>
      <c r="C51" s="92"/>
      <c r="D51" s="41" t="s">
        <v>179</v>
      </c>
      <c r="E51" s="25" t="s">
        <v>55</v>
      </c>
      <c r="F51" s="424"/>
      <c r="G51" s="420"/>
      <c r="H51" s="421">
        <f>ROUND(F51*G51,4)</f>
        <v>0</v>
      </c>
    </row>
    <row r="52" spans="1:8" ht="51">
      <c r="A52" s="29" t="s">
        <v>420</v>
      </c>
      <c r="B52" s="29" t="s">
        <v>45</v>
      </c>
      <c r="C52" s="92"/>
      <c r="D52" s="41" t="s">
        <v>180</v>
      </c>
      <c r="E52" s="39" t="s">
        <v>56</v>
      </c>
      <c r="F52" s="425"/>
      <c r="G52" s="420"/>
      <c r="H52" s="421">
        <f>ROUND(F52*G52,2)</f>
        <v>0</v>
      </c>
    </row>
    <row r="53" spans="1:8" ht="25.5">
      <c r="A53" s="29" t="s">
        <v>420</v>
      </c>
      <c r="B53" s="29" t="s">
        <v>183</v>
      </c>
      <c r="C53" s="92"/>
      <c r="D53" s="41" t="s">
        <v>397</v>
      </c>
      <c r="E53" s="39" t="s">
        <v>56</v>
      </c>
      <c r="F53" s="425"/>
      <c r="G53" s="420"/>
      <c r="H53" s="421">
        <f>ROUND(F53*G53,2)</f>
        <v>0</v>
      </c>
    </row>
    <row r="54" spans="1:8" ht="25.5">
      <c r="A54" s="39" t="s">
        <v>466</v>
      </c>
      <c r="B54" s="29" t="s">
        <v>183</v>
      </c>
      <c r="C54" s="588"/>
      <c r="D54" s="41" t="s">
        <v>467</v>
      </c>
      <c r="E54" s="39" t="s">
        <v>56</v>
      </c>
      <c r="F54" s="425"/>
      <c r="G54" s="420"/>
      <c r="H54" s="421">
        <f t="shared" ref="H54" si="3">ROUND(F54*G54,2)</f>
        <v>0</v>
      </c>
    </row>
    <row r="55" spans="1:8" ht="25.5">
      <c r="A55" s="29" t="s">
        <v>420</v>
      </c>
      <c r="B55" s="29" t="s">
        <v>183</v>
      </c>
      <c r="C55" s="92"/>
      <c r="D55" s="41" t="s">
        <v>301</v>
      </c>
      <c r="E55" s="39" t="s">
        <v>398</v>
      </c>
      <c r="F55" s="425"/>
      <c r="G55" s="420"/>
      <c r="H55" s="421">
        <f>ROUND(F55*G55,2)</f>
        <v>0</v>
      </c>
    </row>
    <row r="56" spans="1:8" ht="23.1" customHeight="1">
      <c r="A56" s="39" t="s">
        <v>66</v>
      </c>
      <c r="B56" s="29" t="s">
        <v>67</v>
      </c>
      <c r="C56" s="92"/>
      <c r="D56" s="41" t="s">
        <v>302</v>
      </c>
      <c r="E56" s="39" t="s">
        <v>47</v>
      </c>
      <c r="F56" s="425"/>
      <c r="G56" s="420"/>
      <c r="H56" s="421">
        <f>ROUND(F56*G56,2)</f>
        <v>0</v>
      </c>
    </row>
    <row r="57" spans="1:8" ht="23.1" customHeight="1">
      <c r="A57" s="43"/>
      <c r="B57" s="44"/>
      <c r="C57" s="44"/>
      <c r="D57" s="44"/>
      <c r="E57" s="945" t="s">
        <v>50</v>
      </c>
      <c r="F57" s="945"/>
      <c r="G57" s="946"/>
      <c r="H57" s="423">
        <f>SUM(H51:H56)</f>
        <v>0</v>
      </c>
    </row>
    <row r="58" spans="1:8" ht="23.1" customHeight="1">
      <c r="A58" s="45"/>
      <c r="B58" s="46"/>
      <c r="C58" s="46"/>
      <c r="D58" s="46"/>
      <c r="E58" s="47"/>
      <c r="F58" s="48" t="s">
        <v>51</v>
      </c>
      <c r="G58" s="49"/>
      <c r="H58" s="50">
        <f>ROUND(H57*G58,4)</f>
        <v>0</v>
      </c>
    </row>
    <row r="59" spans="1:8" ht="23.1" customHeight="1">
      <c r="A59" s="51"/>
      <c r="B59" s="52"/>
      <c r="C59" s="52"/>
      <c r="D59" s="52"/>
      <c r="E59" s="53"/>
      <c r="F59" s="53"/>
      <c r="G59" s="54" t="s">
        <v>52</v>
      </c>
      <c r="H59" s="55">
        <f>H57+H58</f>
        <v>0</v>
      </c>
    </row>
    <row r="60" spans="1:8" ht="23.1" customHeight="1">
      <c r="A60" s="81"/>
      <c r="B60" s="60"/>
      <c r="C60" s="60"/>
      <c r="D60" s="60"/>
      <c r="E60" s="60"/>
      <c r="F60" s="60"/>
      <c r="G60" s="60"/>
      <c r="H60" s="61"/>
    </row>
    <row r="61" spans="1:8" ht="23.1" customHeight="1">
      <c r="A61" s="947" t="s">
        <v>38</v>
      </c>
      <c r="B61" s="947" t="s">
        <v>32</v>
      </c>
      <c r="C61" s="947" t="s">
        <v>396</v>
      </c>
      <c r="D61" s="951" t="s">
        <v>57</v>
      </c>
      <c r="E61" s="947" t="s">
        <v>58</v>
      </c>
      <c r="F61" s="943" t="s">
        <v>42</v>
      </c>
      <c r="G61" s="943" t="s">
        <v>43</v>
      </c>
      <c r="H61" s="943" t="s">
        <v>44</v>
      </c>
    </row>
    <row r="62" spans="1:8" ht="23.1" customHeight="1">
      <c r="A62" s="948"/>
      <c r="B62" s="948"/>
      <c r="C62" s="948"/>
      <c r="D62" s="952"/>
      <c r="E62" s="948"/>
      <c r="F62" s="944"/>
      <c r="G62" s="944"/>
      <c r="H62" s="944"/>
    </row>
    <row r="63" spans="1:8" ht="23.1" customHeight="1">
      <c r="A63" s="29" t="s">
        <v>420</v>
      </c>
      <c r="B63" s="25" t="s">
        <v>45</v>
      </c>
      <c r="C63" s="426"/>
      <c r="D63" s="27" t="s">
        <v>59</v>
      </c>
      <c r="E63" s="25" t="s">
        <v>55</v>
      </c>
      <c r="F63" s="28"/>
      <c r="G63" s="420"/>
      <c r="H63" s="421">
        <f t="shared" ref="H63:H68" si="4">ROUND(F63*G63,2)</f>
        <v>0</v>
      </c>
    </row>
    <row r="64" spans="1:8" ht="23.1" customHeight="1">
      <c r="A64" s="29" t="s">
        <v>420</v>
      </c>
      <c r="B64" s="29" t="s">
        <v>45</v>
      </c>
      <c r="C64" s="426"/>
      <c r="D64" s="31" t="s">
        <v>60</v>
      </c>
      <c r="E64" s="29" t="s">
        <v>55</v>
      </c>
      <c r="F64" s="32"/>
      <c r="G64" s="420"/>
      <c r="H64" s="421">
        <f t="shared" si="4"/>
        <v>0</v>
      </c>
    </row>
    <row r="65" spans="1:9" ht="23.1" customHeight="1">
      <c r="A65" s="29" t="s">
        <v>420</v>
      </c>
      <c r="B65" s="29" t="s">
        <v>45</v>
      </c>
      <c r="C65" s="426"/>
      <c r="D65" s="31" t="s">
        <v>61</v>
      </c>
      <c r="E65" s="29" t="s">
        <v>55</v>
      </c>
      <c r="F65" s="32"/>
      <c r="G65" s="420"/>
      <c r="H65" s="421">
        <f t="shared" si="4"/>
        <v>0</v>
      </c>
    </row>
    <row r="66" spans="1:9" ht="23.1" customHeight="1">
      <c r="A66" s="39" t="s">
        <v>66</v>
      </c>
      <c r="B66" s="29" t="s">
        <v>45</v>
      </c>
      <c r="C66" s="426"/>
      <c r="D66" s="31" t="s">
        <v>62</v>
      </c>
      <c r="E66" s="29" t="s">
        <v>63</v>
      </c>
      <c r="F66" s="32"/>
      <c r="G66" s="420"/>
      <c r="H66" s="421">
        <f t="shared" si="4"/>
        <v>0</v>
      </c>
    </row>
    <row r="67" spans="1:9" ht="23.1" customHeight="1">
      <c r="A67" s="39" t="s">
        <v>66</v>
      </c>
      <c r="B67" s="29" t="s">
        <v>45</v>
      </c>
      <c r="C67" s="426"/>
      <c r="D67" s="31" t="s">
        <v>64</v>
      </c>
      <c r="E67" s="29" t="s">
        <v>65</v>
      </c>
      <c r="F67" s="32"/>
      <c r="G67" s="420"/>
      <c r="H67" s="421">
        <f t="shared" si="4"/>
        <v>0</v>
      </c>
    </row>
    <row r="68" spans="1:9" ht="23.1" customHeight="1">
      <c r="A68" s="39" t="s">
        <v>66</v>
      </c>
      <c r="B68" s="39" t="s">
        <v>67</v>
      </c>
      <c r="C68" s="92"/>
      <c r="D68" s="41" t="s">
        <v>303</v>
      </c>
      <c r="E68" s="39" t="s">
        <v>55</v>
      </c>
      <c r="F68" s="42"/>
      <c r="G68" s="420"/>
      <c r="H68" s="422">
        <f t="shared" si="4"/>
        <v>0</v>
      </c>
    </row>
    <row r="69" spans="1:9" ht="23.1" customHeight="1">
      <c r="A69" s="43"/>
      <c r="B69" s="44"/>
      <c r="C69" s="44"/>
      <c r="D69" s="44"/>
      <c r="E69" s="945" t="s">
        <v>173</v>
      </c>
      <c r="F69" s="945"/>
      <c r="G69" s="946"/>
      <c r="H69" s="423">
        <f>SUM(H63:H68)</f>
        <v>0</v>
      </c>
    </row>
    <row r="70" spans="1:9" ht="23.1" hidden="1" customHeight="1">
      <c r="A70" s="45"/>
      <c r="B70" s="46"/>
      <c r="C70" s="46"/>
      <c r="D70" s="46"/>
      <c r="E70" s="960" t="s">
        <v>68</v>
      </c>
      <c r="F70" s="960"/>
      <c r="G70" s="961"/>
      <c r="H70" s="427"/>
    </row>
    <row r="71" spans="1:9" ht="23.1" customHeight="1">
      <c r="A71" s="62"/>
      <c r="B71" s="63"/>
      <c r="C71" s="63"/>
      <c r="D71" s="63"/>
      <c r="E71" s="957">
        <f>G5</f>
        <v>0</v>
      </c>
      <c r="F71" s="958"/>
      <c r="G71" s="959"/>
      <c r="H71" s="428">
        <f>ROUND(E71*H69,2)</f>
        <v>0</v>
      </c>
    </row>
    <row r="72" spans="1:9" ht="23.1" customHeight="1">
      <c r="A72" s="56"/>
      <c r="B72" s="57"/>
      <c r="C72" s="57"/>
      <c r="D72" s="57"/>
      <c r="E72" s="58" t="str">
        <f>A61</f>
        <v>CPU-03</v>
      </c>
      <c r="F72" s="955" t="s">
        <v>404</v>
      </c>
      <c r="G72" s="956"/>
      <c r="H72" s="59">
        <f>H69+H71</f>
        <v>0</v>
      </c>
    </row>
    <row r="73" spans="1:9" ht="23.1" customHeight="1">
      <c r="A73" s="56"/>
      <c r="B73" s="57"/>
      <c r="C73" s="57"/>
      <c r="D73" s="57"/>
      <c r="E73" s="58"/>
      <c r="F73" s="955" t="s">
        <v>69</v>
      </c>
      <c r="G73" s="956"/>
      <c r="H73" s="59">
        <f>H72*52</f>
        <v>0</v>
      </c>
    </row>
    <row r="74" spans="1:9" ht="23.1" customHeight="1">
      <c r="A74" s="81"/>
      <c r="B74" s="60"/>
      <c r="C74" s="60"/>
      <c r="D74" s="60"/>
      <c r="E74" s="60"/>
      <c r="F74" s="60"/>
      <c r="G74" s="60"/>
      <c r="H74" s="61"/>
    </row>
    <row r="75" spans="1:9" ht="23.1" customHeight="1">
      <c r="A75" s="947" t="s">
        <v>40</v>
      </c>
      <c r="B75" s="947" t="s">
        <v>32</v>
      </c>
      <c r="C75" s="947" t="s">
        <v>396</v>
      </c>
      <c r="D75" s="951" t="s">
        <v>70</v>
      </c>
      <c r="E75" s="947" t="s">
        <v>71</v>
      </c>
      <c r="F75" s="943" t="s">
        <v>42</v>
      </c>
      <c r="G75" s="943" t="s">
        <v>43</v>
      </c>
      <c r="H75" s="967" t="s">
        <v>44</v>
      </c>
    </row>
    <row r="76" spans="1:9" ht="23.1" customHeight="1">
      <c r="A76" s="948"/>
      <c r="B76" s="948"/>
      <c r="C76" s="948"/>
      <c r="D76" s="952"/>
      <c r="E76" s="948"/>
      <c r="F76" s="944"/>
      <c r="G76" s="944"/>
      <c r="H76" s="944"/>
    </row>
    <row r="77" spans="1:9" ht="28.5" customHeight="1">
      <c r="A77" s="39" t="s">
        <v>66</v>
      </c>
      <c r="B77" s="25" t="s">
        <v>45</v>
      </c>
      <c r="C77" s="429"/>
      <c r="D77" s="27" t="s">
        <v>304</v>
      </c>
      <c r="E77" s="25" t="s">
        <v>72</v>
      </c>
      <c r="F77" s="28"/>
      <c r="G77" s="420"/>
      <c r="H77" s="430">
        <f>ROUND(F77*G77,2)</f>
        <v>0</v>
      </c>
      <c r="I77" s="94"/>
    </row>
    <row r="78" spans="1:9" ht="26.25" customHeight="1">
      <c r="A78" s="39" t="s">
        <v>66</v>
      </c>
      <c r="B78" s="39" t="s">
        <v>67</v>
      </c>
      <c r="C78" s="39"/>
      <c r="D78" s="41" t="s">
        <v>305</v>
      </c>
      <c r="E78" s="39" t="s">
        <v>72</v>
      </c>
      <c r="F78" s="42"/>
      <c r="G78" s="420"/>
      <c r="H78" s="422">
        <f>ROUND(F78*G78,2)</f>
        <v>0</v>
      </c>
      <c r="I78" s="94"/>
    </row>
    <row r="79" spans="1:9" ht="23.1" customHeight="1">
      <c r="A79" s="43"/>
      <c r="B79" s="44"/>
      <c r="C79" s="44"/>
      <c r="D79" s="44"/>
      <c r="E79" s="945" t="s">
        <v>50</v>
      </c>
      <c r="F79" s="945"/>
      <c r="G79" s="946"/>
      <c r="H79" s="423">
        <f>SUM(H77:H78)</f>
        <v>0</v>
      </c>
      <c r="I79" s="87"/>
    </row>
    <row r="80" spans="1:9" ht="23.1" customHeight="1">
      <c r="A80" s="45"/>
      <c r="B80" s="46"/>
      <c r="C80" s="46"/>
      <c r="D80" s="46"/>
      <c r="E80" s="47"/>
      <c r="F80" s="48" t="s">
        <v>51</v>
      </c>
      <c r="G80" s="509"/>
      <c r="H80" s="50">
        <f>ROUND(H79*G80,2)</f>
        <v>0</v>
      </c>
    </row>
    <row r="81" spans="1:61" ht="23.1" customHeight="1">
      <c r="A81" s="51"/>
      <c r="B81" s="52"/>
      <c r="C81" s="52"/>
      <c r="D81" s="52"/>
      <c r="E81" s="53"/>
      <c r="F81" s="53"/>
      <c r="G81" s="54" t="s">
        <v>52</v>
      </c>
      <c r="H81" s="55">
        <f>H79+H80</f>
        <v>0</v>
      </c>
    </row>
    <row r="82" spans="1:61" ht="23.1" customHeight="1">
      <c r="A82" s="56"/>
      <c r="B82" s="57"/>
      <c r="C82" s="57"/>
      <c r="D82" s="57"/>
      <c r="E82" s="58" t="str">
        <f>A75</f>
        <v>CPU-04</v>
      </c>
      <c r="F82" s="949" t="s">
        <v>407</v>
      </c>
      <c r="G82" s="950"/>
      <c r="H82" s="95">
        <f>H81</f>
        <v>0</v>
      </c>
    </row>
    <row r="83" spans="1:61" ht="23.1" customHeight="1">
      <c r="A83" s="56"/>
      <c r="B83" s="57"/>
      <c r="C83" s="57"/>
      <c r="D83" s="57"/>
      <c r="E83" s="58">
        <f>A76</f>
        <v>0</v>
      </c>
      <c r="F83" s="949" t="s">
        <v>405</v>
      </c>
      <c r="G83" s="950"/>
      <c r="H83" s="95">
        <f>H82*12</f>
        <v>0</v>
      </c>
    </row>
    <row r="84" spans="1:61" ht="23.1" customHeight="1">
      <c r="A84" s="81"/>
      <c r="B84" s="60"/>
      <c r="C84" s="60"/>
      <c r="D84" s="60"/>
      <c r="E84" s="60"/>
      <c r="F84" s="60"/>
      <c r="G84" s="60"/>
      <c r="H84" s="61"/>
      <c r="BI84" s="88"/>
    </row>
    <row r="85" spans="1:61" ht="23.1" customHeight="1">
      <c r="A85" s="947" t="s">
        <v>157</v>
      </c>
      <c r="B85" s="947" t="s">
        <v>32</v>
      </c>
      <c r="C85" s="947" t="s">
        <v>396</v>
      </c>
      <c r="D85" s="953" t="s">
        <v>23</v>
      </c>
      <c r="E85" s="947" t="s">
        <v>158</v>
      </c>
      <c r="F85" s="943" t="s">
        <v>42</v>
      </c>
      <c r="G85" s="943" t="s">
        <v>43</v>
      </c>
      <c r="H85" s="943" t="s">
        <v>44</v>
      </c>
    </row>
    <row r="86" spans="1:61" ht="23.1" customHeight="1">
      <c r="A86" s="948"/>
      <c r="B86" s="948"/>
      <c r="C86" s="948"/>
      <c r="D86" s="954"/>
      <c r="E86" s="948"/>
      <c r="F86" s="944"/>
      <c r="G86" s="944"/>
      <c r="H86" s="944"/>
    </row>
    <row r="87" spans="1:61" ht="23.1" customHeight="1">
      <c r="A87" s="29" t="s">
        <v>420</v>
      </c>
      <c r="B87" s="29" t="s">
        <v>45</v>
      </c>
      <c r="C87" s="426"/>
      <c r="D87" s="31" t="s">
        <v>49</v>
      </c>
      <c r="E87" s="29" t="s">
        <v>55</v>
      </c>
      <c r="F87" s="431"/>
      <c r="G87" s="420"/>
      <c r="H87" s="421">
        <f>ROUND(F87*G87,2)</f>
        <v>0</v>
      </c>
    </row>
    <row r="88" spans="1:61" ht="23.1" customHeight="1">
      <c r="A88" s="66"/>
      <c r="B88" s="67"/>
      <c r="C88" s="67"/>
      <c r="D88" s="67"/>
      <c r="E88" s="945" t="s">
        <v>50</v>
      </c>
      <c r="F88" s="945"/>
      <c r="G88" s="946"/>
      <c r="H88" s="423">
        <f>SUM(H87:H87)</f>
        <v>0</v>
      </c>
    </row>
    <row r="89" spans="1:61" ht="23.1" customHeight="1">
      <c r="A89" s="68"/>
      <c r="B89" s="69"/>
      <c r="C89" s="69"/>
      <c r="D89" s="69"/>
      <c r="E89" s="47"/>
      <c r="F89" s="48" t="s">
        <v>88</v>
      </c>
      <c r="G89" s="49"/>
      <c r="H89" s="50">
        <f>ROUND(H88*G89,2)</f>
        <v>0</v>
      </c>
    </row>
    <row r="90" spans="1:61" ht="23.1" customHeight="1">
      <c r="A90" s="70"/>
      <c r="B90" s="71"/>
      <c r="C90" s="71"/>
      <c r="D90" s="71"/>
      <c r="E90" s="53"/>
      <c r="F90" s="53"/>
      <c r="G90" s="54" t="s">
        <v>52</v>
      </c>
      <c r="H90" s="55">
        <f>H88+H89</f>
        <v>0</v>
      </c>
    </row>
    <row r="91" spans="1:61" ht="23.1" customHeight="1">
      <c r="A91" s="72"/>
      <c r="B91" s="73"/>
      <c r="C91" s="73"/>
      <c r="D91" s="73"/>
      <c r="E91" s="58" t="str">
        <f>A85</f>
        <v>CPU-11</v>
      </c>
      <c r="F91" s="949" t="s">
        <v>53</v>
      </c>
      <c r="G91" s="950"/>
      <c r="H91" s="59">
        <f>H90</f>
        <v>0</v>
      </c>
    </row>
    <row r="92" spans="1:61" ht="23.1" customHeight="1">
      <c r="A92" s="947" t="s">
        <v>387</v>
      </c>
      <c r="B92" s="947" t="s">
        <v>32</v>
      </c>
      <c r="C92" s="947" t="s">
        <v>396</v>
      </c>
      <c r="D92" s="962" t="s">
        <v>388</v>
      </c>
      <c r="E92" s="947" t="s">
        <v>158</v>
      </c>
      <c r="F92" s="943" t="s">
        <v>42</v>
      </c>
      <c r="G92" s="943" t="s">
        <v>43</v>
      </c>
      <c r="H92" s="943" t="s">
        <v>44</v>
      </c>
    </row>
    <row r="93" spans="1:61" ht="23.1" customHeight="1">
      <c r="A93" s="948"/>
      <c r="B93" s="948"/>
      <c r="C93" s="948"/>
      <c r="D93" s="954"/>
      <c r="E93" s="948"/>
      <c r="F93" s="944"/>
      <c r="G93" s="944"/>
      <c r="H93" s="944"/>
    </row>
    <row r="94" spans="1:61" s="495" customFormat="1" ht="23.1" customHeight="1">
      <c r="A94" s="29" t="s">
        <v>420</v>
      </c>
      <c r="B94" s="492" t="s">
        <v>45</v>
      </c>
      <c r="C94" s="492"/>
      <c r="D94" s="493" t="s">
        <v>49</v>
      </c>
      <c r="E94" s="492" t="s">
        <v>55</v>
      </c>
      <c r="F94" s="494"/>
      <c r="G94" s="494"/>
      <c r="H94" s="421">
        <f>ROUND(F94*G94,2)</f>
        <v>0</v>
      </c>
    </row>
    <row r="95" spans="1:61" s="495" customFormat="1" ht="23.1" customHeight="1">
      <c r="A95" s="29" t="s">
        <v>420</v>
      </c>
      <c r="B95" s="492" t="s">
        <v>45</v>
      </c>
      <c r="C95" s="492"/>
      <c r="D95" s="493" t="s">
        <v>208</v>
      </c>
      <c r="E95" s="492" t="s">
        <v>55</v>
      </c>
      <c r="F95" s="494"/>
      <c r="G95" s="494"/>
      <c r="H95" s="421">
        <f>ROUND(F95*G95,2)</f>
        <v>0</v>
      </c>
    </row>
    <row r="96" spans="1:61" s="495" customFormat="1" ht="23.1" customHeight="1">
      <c r="A96" s="39" t="s">
        <v>66</v>
      </c>
      <c r="B96" s="492" t="s">
        <v>45</v>
      </c>
      <c r="C96" s="492"/>
      <c r="D96" s="493" t="s">
        <v>206</v>
      </c>
      <c r="E96" s="492" t="s">
        <v>22</v>
      </c>
      <c r="F96" s="494"/>
      <c r="G96" s="494"/>
      <c r="H96" s="421">
        <f>ROUND(F96*G96,2)</f>
        <v>0</v>
      </c>
    </row>
    <row r="97" spans="1:8" s="495" customFormat="1" ht="23.1" customHeight="1">
      <c r="A97" s="39" t="s">
        <v>66</v>
      </c>
      <c r="B97" s="492" t="s">
        <v>67</v>
      </c>
      <c r="C97" s="492"/>
      <c r="D97" s="493" t="s">
        <v>389</v>
      </c>
      <c r="E97" s="492" t="s">
        <v>165</v>
      </c>
      <c r="F97" s="494"/>
      <c r="G97" s="494"/>
      <c r="H97" s="421">
        <f>ROUND(F97*G97,2)</f>
        <v>0</v>
      </c>
    </row>
    <row r="98" spans="1:8" ht="23.1" customHeight="1">
      <c r="A98" s="39" t="s">
        <v>66</v>
      </c>
      <c r="B98" s="29" t="s">
        <v>45</v>
      </c>
      <c r="C98" s="426"/>
      <c r="D98" s="31" t="s">
        <v>204</v>
      </c>
      <c r="E98" s="29" t="s">
        <v>165</v>
      </c>
      <c r="F98" s="431"/>
      <c r="G98" s="420"/>
      <c r="H98" s="421">
        <f>ROUND(F98*G98,2)</f>
        <v>0</v>
      </c>
    </row>
    <row r="99" spans="1:8" ht="23.1" customHeight="1">
      <c r="A99" s="66"/>
      <c r="B99" s="67"/>
      <c r="C99" s="67"/>
      <c r="D99" s="67"/>
      <c r="E99" s="945" t="s">
        <v>50</v>
      </c>
      <c r="F99" s="945"/>
      <c r="G99" s="946"/>
      <c r="H99" s="423">
        <f>SUM(H94:H98)</f>
        <v>0</v>
      </c>
    </row>
    <row r="100" spans="1:8" ht="23.1" customHeight="1">
      <c r="A100" s="68"/>
      <c r="B100" s="69"/>
      <c r="C100" s="69"/>
      <c r="D100" s="69"/>
      <c r="E100" s="47"/>
      <c r="F100" s="48" t="s">
        <v>88</v>
      </c>
      <c r="G100" s="49"/>
      <c r="H100" s="50">
        <f>ROUND(H99*G100,2)</f>
        <v>0</v>
      </c>
    </row>
    <row r="101" spans="1:8" ht="23.1" customHeight="1">
      <c r="A101" s="70"/>
      <c r="B101" s="71"/>
      <c r="C101" s="71"/>
      <c r="D101" s="71"/>
      <c r="E101" s="53"/>
      <c r="F101" s="53"/>
      <c r="G101" s="54" t="s">
        <v>52</v>
      </c>
      <c r="H101" s="55">
        <f>H99+H100</f>
        <v>0</v>
      </c>
    </row>
    <row r="102" spans="1:8" ht="23.1" customHeight="1">
      <c r="A102" s="72"/>
      <c r="B102" s="73"/>
      <c r="C102" s="73"/>
      <c r="D102" s="73"/>
      <c r="E102" s="58" t="str">
        <f>A92</f>
        <v>CPU-12</v>
      </c>
      <c r="F102" s="949" t="s">
        <v>53</v>
      </c>
      <c r="G102" s="950"/>
      <c r="H102" s="95">
        <f>H101</f>
        <v>0</v>
      </c>
    </row>
    <row r="103" spans="1:8" s="602" customFormat="1" ht="23.1" customHeight="1">
      <c r="A103" s="596"/>
      <c r="B103" s="597"/>
      <c r="C103" s="597"/>
      <c r="D103" s="597"/>
      <c r="E103" s="598"/>
      <c r="F103" s="599"/>
      <c r="G103" s="600"/>
      <c r="H103" s="601"/>
    </row>
    <row r="104" spans="1:8" ht="23.1" customHeight="1">
      <c r="A104" s="947" t="s">
        <v>391</v>
      </c>
      <c r="B104" s="947" t="s">
        <v>32</v>
      </c>
      <c r="C104" s="947"/>
      <c r="D104" s="953" t="s">
        <v>468</v>
      </c>
      <c r="E104" s="947" t="s">
        <v>158</v>
      </c>
      <c r="F104" s="943" t="s">
        <v>42</v>
      </c>
      <c r="G104" s="943" t="s">
        <v>43</v>
      </c>
      <c r="H104" s="943" t="s">
        <v>44</v>
      </c>
    </row>
    <row r="105" spans="1:8" ht="23.1" customHeight="1">
      <c r="A105" s="948"/>
      <c r="B105" s="948"/>
      <c r="C105" s="948"/>
      <c r="D105" s="954"/>
      <c r="E105" s="948"/>
      <c r="F105" s="944"/>
      <c r="G105" s="944"/>
      <c r="H105" s="944"/>
    </row>
    <row r="106" spans="1:8" s="495" customFormat="1" ht="23.1" customHeight="1">
      <c r="A106" s="589" t="s">
        <v>542</v>
      </c>
      <c r="B106" s="589"/>
      <c r="C106" s="590"/>
      <c r="D106" s="591" t="s">
        <v>469</v>
      </c>
      <c r="E106" s="589" t="s">
        <v>17</v>
      </c>
      <c r="F106" s="592"/>
      <c r="G106" s="593"/>
      <c r="H106" s="594">
        <f>ROUND(F106*G106,2)</f>
        <v>0</v>
      </c>
    </row>
    <row r="107" spans="1:8" s="495" customFormat="1" ht="23.1" customHeight="1">
      <c r="A107" s="66"/>
      <c r="B107" s="67"/>
      <c r="C107" s="67"/>
      <c r="D107" s="67"/>
      <c r="E107" s="963" t="s">
        <v>50</v>
      </c>
      <c r="F107" s="963"/>
      <c r="G107" s="964"/>
      <c r="H107" s="595">
        <f>SUM(H106)</f>
        <v>0</v>
      </c>
    </row>
    <row r="108" spans="1:8" s="495" customFormat="1" ht="23.1" customHeight="1">
      <c r="A108" s="68"/>
      <c r="B108" s="69"/>
      <c r="C108" s="69"/>
      <c r="D108" s="69"/>
      <c r="E108" s="47"/>
      <c r="F108" s="48" t="s">
        <v>88</v>
      </c>
      <c r="G108" s="49"/>
      <c r="H108" s="50">
        <f>ROUND(H107*G108,2)</f>
        <v>0</v>
      </c>
    </row>
    <row r="109" spans="1:8" s="495" customFormat="1" ht="23.1" customHeight="1">
      <c r="A109" s="70"/>
      <c r="B109" s="71"/>
      <c r="C109" s="71"/>
      <c r="D109" s="71"/>
      <c r="E109" s="53"/>
      <c r="F109" s="53"/>
      <c r="G109" s="54" t="s">
        <v>52</v>
      </c>
      <c r="H109" s="55">
        <f>H107+H108</f>
        <v>0</v>
      </c>
    </row>
    <row r="110" spans="1:8" ht="23.1" customHeight="1">
      <c r="A110" s="72"/>
      <c r="B110" s="73"/>
      <c r="C110" s="73"/>
      <c r="D110" s="73"/>
      <c r="E110" s="58" t="str">
        <f>A104</f>
        <v>CPU-13</v>
      </c>
      <c r="F110" s="949" t="s">
        <v>53</v>
      </c>
      <c r="G110" s="950"/>
      <c r="H110" s="95">
        <f>H109</f>
        <v>0</v>
      </c>
    </row>
    <row r="111" spans="1:8" s="495" customFormat="1" ht="23.1" customHeight="1">
      <c r="A111" s="498"/>
      <c r="B111" s="499"/>
      <c r="C111" s="499"/>
      <c r="D111" s="499"/>
      <c r="E111" s="500"/>
      <c r="F111" s="965"/>
      <c r="G111" s="966"/>
      <c r="H111" s="501"/>
    </row>
    <row r="112" spans="1:8" ht="23.1" customHeight="1">
      <c r="A112" s="947" t="s">
        <v>464</v>
      </c>
      <c r="B112" s="947" t="s">
        <v>32</v>
      </c>
      <c r="C112" s="947"/>
      <c r="D112" s="953" t="s">
        <v>564</v>
      </c>
      <c r="E112" s="947" t="s">
        <v>158</v>
      </c>
      <c r="F112" s="943" t="s">
        <v>42</v>
      </c>
      <c r="G112" s="943" t="s">
        <v>43</v>
      </c>
      <c r="H112" s="943" t="s">
        <v>44</v>
      </c>
    </row>
    <row r="113" spans="1:8" ht="23.1" customHeight="1">
      <c r="A113" s="948"/>
      <c r="B113" s="948"/>
      <c r="C113" s="948"/>
      <c r="D113" s="954"/>
      <c r="E113" s="948"/>
      <c r="F113" s="944"/>
      <c r="G113" s="944"/>
      <c r="H113" s="944"/>
    </row>
    <row r="114" spans="1:8" s="495" customFormat="1" ht="23.1" customHeight="1">
      <c r="A114" s="589" t="s">
        <v>542</v>
      </c>
      <c r="B114" s="589"/>
      <c r="C114" s="590"/>
      <c r="D114" s="591" t="s">
        <v>543</v>
      </c>
      <c r="E114" s="589" t="s">
        <v>17</v>
      </c>
      <c r="F114" s="592"/>
      <c r="G114" s="593"/>
      <c r="H114" s="594"/>
    </row>
    <row r="115" spans="1:8" s="495" customFormat="1" ht="23.1" customHeight="1">
      <c r="A115" s="66"/>
      <c r="B115" s="67"/>
      <c r="C115" s="67"/>
      <c r="D115" s="67"/>
      <c r="E115" s="963" t="s">
        <v>50</v>
      </c>
      <c r="F115" s="963"/>
      <c r="G115" s="964"/>
      <c r="H115" s="595">
        <f>SUM(H114)</f>
        <v>0</v>
      </c>
    </row>
    <row r="116" spans="1:8" s="495" customFormat="1" ht="23.1" customHeight="1">
      <c r="A116" s="68"/>
      <c r="B116" s="69"/>
      <c r="C116" s="69"/>
      <c r="D116" s="69"/>
      <c r="E116" s="47"/>
      <c r="F116" s="48" t="s">
        <v>88</v>
      </c>
      <c r="G116" s="49"/>
      <c r="H116" s="50">
        <f>ROUND(H115*G116,2)</f>
        <v>0</v>
      </c>
    </row>
    <row r="117" spans="1:8" s="495" customFormat="1" ht="23.1" customHeight="1">
      <c r="A117" s="70"/>
      <c r="B117" s="71"/>
      <c r="C117" s="71"/>
      <c r="D117" s="71"/>
      <c r="E117" s="53"/>
      <c r="F117" s="53"/>
      <c r="G117" s="54" t="s">
        <v>52</v>
      </c>
      <c r="H117" s="55">
        <f>H115+H116</f>
        <v>0</v>
      </c>
    </row>
    <row r="118" spans="1:8" ht="23.1" customHeight="1">
      <c r="A118" s="72"/>
      <c r="B118" s="73"/>
      <c r="C118" s="73"/>
      <c r="D118" s="73"/>
      <c r="E118" s="58" t="str">
        <f>A112</f>
        <v>CPU-14</v>
      </c>
      <c r="F118" s="949" t="s">
        <v>53</v>
      </c>
      <c r="G118" s="950"/>
      <c r="H118" s="95">
        <f>H117</f>
        <v>0</v>
      </c>
    </row>
    <row r="119" spans="1:8" s="602" customFormat="1" ht="23.1" customHeight="1">
      <c r="A119" s="596"/>
      <c r="B119" s="597"/>
      <c r="C119" s="597"/>
      <c r="D119" s="597"/>
      <c r="E119" s="598"/>
      <c r="F119" s="599"/>
      <c r="G119" s="600"/>
      <c r="H119" s="601"/>
    </row>
    <row r="120" spans="1:8" ht="23.1" customHeight="1">
      <c r="A120" s="947" t="s">
        <v>470</v>
      </c>
      <c r="B120" s="947" t="s">
        <v>32</v>
      </c>
      <c r="C120" s="947"/>
      <c r="D120" s="953" t="s">
        <v>512</v>
      </c>
      <c r="E120" s="947" t="s">
        <v>158</v>
      </c>
      <c r="F120" s="943" t="s">
        <v>42</v>
      </c>
      <c r="G120" s="943" t="s">
        <v>43</v>
      </c>
      <c r="H120" s="943" t="s">
        <v>44</v>
      </c>
    </row>
    <row r="121" spans="1:8" ht="23.1" customHeight="1">
      <c r="A121" s="948"/>
      <c r="B121" s="948"/>
      <c r="C121" s="948"/>
      <c r="D121" s="954"/>
      <c r="E121" s="948"/>
      <c r="F121" s="944"/>
      <c r="G121" s="944"/>
      <c r="H121" s="944"/>
    </row>
    <row r="122" spans="1:8" s="495" customFormat="1" ht="23.1" customHeight="1">
      <c r="A122" s="589" t="s">
        <v>542</v>
      </c>
      <c r="B122" s="589"/>
      <c r="C122" s="590"/>
      <c r="D122" s="591" t="s">
        <v>471</v>
      </c>
      <c r="E122" s="589" t="s">
        <v>17</v>
      </c>
      <c r="F122" s="592"/>
      <c r="G122" s="593"/>
      <c r="H122" s="594"/>
    </row>
    <row r="123" spans="1:8" s="495" customFormat="1" ht="23.1" customHeight="1">
      <c r="A123" s="66"/>
      <c r="B123" s="67"/>
      <c r="C123" s="67"/>
      <c r="D123" s="67"/>
      <c r="E123" s="963" t="s">
        <v>50</v>
      </c>
      <c r="F123" s="963"/>
      <c r="G123" s="964"/>
      <c r="H123" s="595">
        <f>SUM(H122)</f>
        <v>0</v>
      </c>
    </row>
    <row r="124" spans="1:8" s="495" customFormat="1" ht="23.1" customHeight="1">
      <c r="A124" s="68"/>
      <c r="B124" s="69"/>
      <c r="C124" s="69"/>
      <c r="D124" s="69"/>
      <c r="E124" s="47"/>
      <c r="F124" s="48" t="s">
        <v>88</v>
      </c>
      <c r="G124" s="49"/>
      <c r="H124" s="50">
        <f>ROUND(H123*G124,2)</f>
        <v>0</v>
      </c>
    </row>
    <row r="125" spans="1:8" s="495" customFormat="1" ht="23.1" customHeight="1">
      <c r="A125" s="70"/>
      <c r="B125" s="71"/>
      <c r="C125" s="71"/>
      <c r="D125" s="71"/>
      <c r="E125" s="53"/>
      <c r="F125" s="53"/>
      <c r="G125" s="54" t="s">
        <v>52</v>
      </c>
      <c r="H125" s="55">
        <f>H123+H124</f>
        <v>0</v>
      </c>
    </row>
    <row r="126" spans="1:8" ht="23.1" customHeight="1">
      <c r="A126" s="72"/>
      <c r="B126" s="73"/>
      <c r="C126" s="73"/>
      <c r="D126" s="73"/>
      <c r="E126" s="58" t="str">
        <f>A120</f>
        <v>CPU-15</v>
      </c>
      <c r="F126" s="949" t="s">
        <v>53</v>
      </c>
      <c r="G126" s="950"/>
      <c r="H126" s="95">
        <f>H125</f>
        <v>0</v>
      </c>
    </row>
    <row r="127" spans="1:8" s="602" customFormat="1" ht="23.1" customHeight="1">
      <c r="A127" s="596"/>
      <c r="B127" s="597"/>
      <c r="C127" s="597"/>
      <c r="D127" s="597"/>
      <c r="E127" s="598"/>
      <c r="F127" s="599"/>
      <c r="G127" s="600"/>
      <c r="H127" s="601"/>
    </row>
    <row r="128" spans="1:8" ht="23.1" customHeight="1">
      <c r="A128" s="947" t="s">
        <v>546</v>
      </c>
      <c r="B128" s="947" t="s">
        <v>32</v>
      </c>
      <c r="C128" s="947" t="s">
        <v>396</v>
      </c>
      <c r="D128" s="962" t="s">
        <v>392</v>
      </c>
      <c r="E128" s="947" t="s">
        <v>158</v>
      </c>
      <c r="F128" s="943" t="s">
        <v>42</v>
      </c>
      <c r="G128" s="943" t="s">
        <v>43</v>
      </c>
      <c r="H128" s="943" t="s">
        <v>44</v>
      </c>
    </row>
    <row r="129" spans="1:8" ht="23.1" customHeight="1">
      <c r="A129" s="948"/>
      <c r="B129" s="948"/>
      <c r="C129" s="948"/>
      <c r="D129" s="954"/>
      <c r="E129" s="948"/>
      <c r="F129" s="944"/>
      <c r="G129" s="944"/>
      <c r="H129" s="944"/>
    </row>
    <row r="130" spans="1:8" s="495" customFormat="1" ht="23.1" customHeight="1">
      <c r="A130" s="39" t="s">
        <v>66</v>
      </c>
      <c r="B130" s="492" t="s">
        <v>45</v>
      </c>
      <c r="C130" s="492">
        <v>20206</v>
      </c>
      <c r="D130" s="493" t="s">
        <v>205</v>
      </c>
      <c r="E130" s="492" t="s">
        <v>22</v>
      </c>
      <c r="F130" s="494"/>
      <c r="G130" s="494"/>
      <c r="H130" s="502">
        <f t="shared" ref="H130:H135" si="5">ROUND(F130*G130,2)</f>
        <v>0</v>
      </c>
    </row>
    <row r="131" spans="1:8" s="495" customFormat="1" ht="23.1" customHeight="1">
      <c r="A131" s="29" t="s">
        <v>420</v>
      </c>
      <c r="B131" s="492" t="s">
        <v>45</v>
      </c>
      <c r="C131" s="492">
        <v>88253</v>
      </c>
      <c r="D131" s="493" t="s">
        <v>209</v>
      </c>
      <c r="E131" s="492" t="s">
        <v>47</v>
      </c>
      <c r="F131" s="494"/>
      <c r="G131" s="494"/>
      <c r="H131" s="502">
        <f t="shared" si="5"/>
        <v>0</v>
      </c>
    </row>
    <row r="132" spans="1:8" s="495" customFormat="1" ht="23.1" customHeight="1">
      <c r="A132" s="29" t="s">
        <v>420</v>
      </c>
      <c r="B132" s="492" t="s">
        <v>45</v>
      </c>
      <c r="C132" s="492">
        <v>88288</v>
      </c>
      <c r="D132" s="493" t="s">
        <v>210</v>
      </c>
      <c r="E132" s="492" t="s">
        <v>47</v>
      </c>
      <c r="F132" s="494"/>
      <c r="G132" s="494"/>
      <c r="H132" s="502">
        <f t="shared" si="5"/>
        <v>0</v>
      </c>
    </row>
    <row r="133" spans="1:8" s="495" customFormat="1" ht="23.1" customHeight="1">
      <c r="A133" s="29" t="s">
        <v>420</v>
      </c>
      <c r="B133" s="492" t="s">
        <v>45</v>
      </c>
      <c r="C133" s="492">
        <v>88316</v>
      </c>
      <c r="D133" s="493" t="s">
        <v>49</v>
      </c>
      <c r="E133" s="492" t="s">
        <v>47</v>
      </c>
      <c r="F133" s="494"/>
      <c r="G133" s="494"/>
      <c r="H133" s="502">
        <f t="shared" si="5"/>
        <v>0</v>
      </c>
    </row>
    <row r="134" spans="1:8" s="495" customFormat="1" ht="23.1" customHeight="1">
      <c r="A134" s="29" t="s">
        <v>420</v>
      </c>
      <c r="B134" s="492" t="s">
        <v>45</v>
      </c>
      <c r="C134" s="492">
        <v>88597</v>
      </c>
      <c r="D134" s="493" t="s">
        <v>211</v>
      </c>
      <c r="E134" s="492" t="s">
        <v>47</v>
      </c>
      <c r="F134" s="494"/>
      <c r="G134" s="494"/>
      <c r="H134" s="502">
        <f t="shared" si="5"/>
        <v>0</v>
      </c>
    </row>
    <row r="135" spans="1:8" ht="23.1" customHeight="1">
      <c r="A135" s="29" t="s">
        <v>420</v>
      </c>
      <c r="B135" s="492" t="s">
        <v>45</v>
      </c>
      <c r="C135" s="492">
        <v>92145</v>
      </c>
      <c r="D135" s="493" t="s">
        <v>207</v>
      </c>
      <c r="E135" s="492" t="s">
        <v>393</v>
      </c>
      <c r="F135" s="494"/>
      <c r="G135" s="494"/>
      <c r="H135" s="502">
        <f t="shared" si="5"/>
        <v>0</v>
      </c>
    </row>
    <row r="136" spans="1:8" ht="23.1" customHeight="1">
      <c r="A136" s="66"/>
      <c r="B136" s="67"/>
      <c r="C136" s="67"/>
      <c r="D136" s="67"/>
      <c r="E136" s="945" t="s">
        <v>50</v>
      </c>
      <c r="F136" s="945"/>
      <c r="G136" s="946"/>
      <c r="H136" s="423">
        <f>SUM(H130:H135)</f>
        <v>0</v>
      </c>
    </row>
    <row r="137" spans="1:8" ht="23.1" customHeight="1">
      <c r="A137" s="68"/>
      <c r="B137" s="69"/>
      <c r="C137" s="69"/>
      <c r="D137" s="69"/>
      <c r="E137" s="47"/>
      <c r="F137" s="48" t="s">
        <v>88</v>
      </c>
      <c r="G137" s="49"/>
      <c r="H137" s="50">
        <f>ROUND(H136*G137,2)</f>
        <v>0</v>
      </c>
    </row>
    <row r="138" spans="1:8" ht="23.1" customHeight="1">
      <c r="A138" s="70"/>
      <c r="B138" s="71"/>
      <c r="C138" s="71"/>
      <c r="D138" s="71"/>
      <c r="E138" s="53"/>
      <c r="F138" s="53"/>
      <c r="G138" s="54" t="s">
        <v>52</v>
      </c>
      <c r="H138" s="55">
        <f>H136+H137</f>
        <v>0</v>
      </c>
    </row>
    <row r="139" spans="1:8" ht="23.1" customHeight="1">
      <c r="A139" s="72"/>
      <c r="B139" s="73"/>
      <c r="C139" s="73"/>
      <c r="D139" s="73"/>
      <c r="E139" s="58" t="str">
        <f>A128</f>
        <v>CPU-05</v>
      </c>
      <c r="F139" s="949" t="s">
        <v>53</v>
      </c>
      <c r="G139" s="950"/>
      <c r="H139" s="95">
        <f>H138</f>
        <v>0</v>
      </c>
    </row>
  </sheetData>
  <mergeCells count="129">
    <mergeCell ref="H128:H129"/>
    <mergeCell ref="E136:G136"/>
    <mergeCell ref="F139:G139"/>
    <mergeCell ref="F111:G111"/>
    <mergeCell ref="F128:F129"/>
    <mergeCell ref="G128:G129"/>
    <mergeCell ref="G85:G86"/>
    <mergeCell ref="H85:H86"/>
    <mergeCell ref="H75:H76"/>
    <mergeCell ref="E79:G79"/>
    <mergeCell ref="F82:G82"/>
    <mergeCell ref="H92:H93"/>
    <mergeCell ref="H104:H105"/>
    <mergeCell ref="E123:G123"/>
    <mergeCell ref="F126:G126"/>
    <mergeCell ref="F112:F113"/>
    <mergeCell ref="G112:G113"/>
    <mergeCell ref="H112:H113"/>
    <mergeCell ref="E115:G115"/>
    <mergeCell ref="F118:G118"/>
    <mergeCell ref="E120:E121"/>
    <mergeCell ref="F120:F121"/>
    <mergeCell ref="G120:G121"/>
    <mergeCell ref="E99:G99"/>
    <mergeCell ref="F102:G102"/>
    <mergeCell ref="H120:H121"/>
    <mergeCell ref="A92:A93"/>
    <mergeCell ref="B92:B93"/>
    <mergeCell ref="C92:C93"/>
    <mergeCell ref="D92:D93"/>
    <mergeCell ref="E92:E93"/>
    <mergeCell ref="F73:G73"/>
    <mergeCell ref="F83:G83"/>
    <mergeCell ref="E88:G88"/>
    <mergeCell ref="F91:G91"/>
    <mergeCell ref="A85:A86"/>
    <mergeCell ref="B85:B86"/>
    <mergeCell ref="C85:C86"/>
    <mergeCell ref="D85:D86"/>
    <mergeCell ref="E85:E86"/>
    <mergeCell ref="F85:F86"/>
    <mergeCell ref="F92:F93"/>
    <mergeCell ref="G92:G93"/>
    <mergeCell ref="A75:A76"/>
    <mergeCell ref="B75:B76"/>
    <mergeCell ref="C75:C76"/>
    <mergeCell ref="D75:D76"/>
    <mergeCell ref="E75:E76"/>
    <mergeCell ref="F75:F76"/>
    <mergeCell ref="G75:G76"/>
    <mergeCell ref="A128:A129"/>
    <mergeCell ref="B128:B129"/>
    <mergeCell ref="C128:C129"/>
    <mergeCell ref="D128:D129"/>
    <mergeCell ref="E128:E129"/>
    <mergeCell ref="D104:D105"/>
    <mergeCell ref="E104:E105"/>
    <mergeCell ref="F104:F105"/>
    <mergeCell ref="G104:G105"/>
    <mergeCell ref="E107:G107"/>
    <mergeCell ref="F110:G110"/>
    <mergeCell ref="A112:A113"/>
    <mergeCell ref="B112:B113"/>
    <mergeCell ref="C112:C113"/>
    <mergeCell ref="D112:D113"/>
    <mergeCell ref="E112:E113"/>
    <mergeCell ref="A104:A105"/>
    <mergeCell ref="B104:B105"/>
    <mergeCell ref="C104:C105"/>
    <mergeCell ref="A120:A121"/>
    <mergeCell ref="B120:B121"/>
    <mergeCell ref="C120:C121"/>
    <mergeCell ref="D120:D121"/>
    <mergeCell ref="A61:A62"/>
    <mergeCell ref="B61:B62"/>
    <mergeCell ref="C61:C62"/>
    <mergeCell ref="D61:D62"/>
    <mergeCell ref="E61:E62"/>
    <mergeCell ref="F72:G72"/>
    <mergeCell ref="E71:G71"/>
    <mergeCell ref="H26:H27"/>
    <mergeCell ref="E34:G34"/>
    <mergeCell ref="F37:G37"/>
    <mergeCell ref="F61:F62"/>
    <mergeCell ref="G61:G62"/>
    <mergeCell ref="H61:H62"/>
    <mergeCell ref="E69:G69"/>
    <mergeCell ref="E70:G70"/>
    <mergeCell ref="F38:F39"/>
    <mergeCell ref="G38:G39"/>
    <mergeCell ref="H38:H39"/>
    <mergeCell ref="E46:G46"/>
    <mergeCell ref="F49:F50"/>
    <mergeCell ref="G49:G50"/>
    <mergeCell ref="H49:H50"/>
    <mergeCell ref="E57:G57"/>
    <mergeCell ref="A49:A50"/>
    <mergeCell ref="F24:G24"/>
    <mergeCell ref="A26:A27"/>
    <mergeCell ref="B26:B27"/>
    <mergeCell ref="C26:C27"/>
    <mergeCell ref="D26:D27"/>
    <mergeCell ref="E26:E27"/>
    <mergeCell ref="F26:F27"/>
    <mergeCell ref="A9:A10"/>
    <mergeCell ref="B9:B10"/>
    <mergeCell ref="C9:C10"/>
    <mergeCell ref="D9:D10"/>
    <mergeCell ref="E9:E10"/>
    <mergeCell ref="F9:F10"/>
    <mergeCell ref="G26:G27"/>
    <mergeCell ref="B49:B50"/>
    <mergeCell ref="C49:C50"/>
    <mergeCell ref="D49:D50"/>
    <mergeCell ref="E49:E50"/>
    <mergeCell ref="A38:A39"/>
    <mergeCell ref="B38:B39"/>
    <mergeCell ref="C38:C39"/>
    <mergeCell ref="D38:D39"/>
    <mergeCell ref="E38:E39"/>
    <mergeCell ref="A8:H8"/>
    <mergeCell ref="A1:H3"/>
    <mergeCell ref="A4:H4"/>
    <mergeCell ref="A5:D7"/>
    <mergeCell ref="G5:H5"/>
    <mergeCell ref="E6:F7"/>
    <mergeCell ref="G9:G10"/>
    <mergeCell ref="H9:H10"/>
    <mergeCell ref="E21:G21"/>
  </mergeCells>
  <phoneticPr fontId="85"/>
  <conditionalFormatting sqref="C33">
    <cfRule type="duplicateValues" dxfId="19" priority="22" stopIfTrue="1"/>
  </conditionalFormatting>
  <conditionalFormatting sqref="C32">
    <cfRule type="duplicateValues" dxfId="18" priority="21" stopIfTrue="1"/>
  </conditionalFormatting>
  <conditionalFormatting sqref="C30">
    <cfRule type="duplicateValues" dxfId="17" priority="20" stopIfTrue="1"/>
  </conditionalFormatting>
  <conditionalFormatting sqref="C29">
    <cfRule type="duplicateValues" dxfId="16" priority="19" stopIfTrue="1"/>
  </conditionalFormatting>
  <conditionalFormatting sqref="C28">
    <cfRule type="duplicateValues" dxfId="15" priority="18" stopIfTrue="1"/>
  </conditionalFormatting>
  <conditionalFormatting sqref="C68">
    <cfRule type="duplicateValues" dxfId="14" priority="17" stopIfTrue="1"/>
  </conditionalFormatting>
  <conditionalFormatting sqref="C45">
    <cfRule type="duplicateValues" dxfId="13" priority="16" stopIfTrue="1"/>
  </conditionalFormatting>
  <conditionalFormatting sqref="C44">
    <cfRule type="duplicateValues" dxfId="12" priority="15" stopIfTrue="1"/>
  </conditionalFormatting>
  <conditionalFormatting sqref="C42">
    <cfRule type="duplicateValues" dxfId="11" priority="14" stopIfTrue="1"/>
  </conditionalFormatting>
  <conditionalFormatting sqref="C41">
    <cfRule type="duplicateValues" dxfId="10" priority="13" stopIfTrue="1"/>
  </conditionalFormatting>
  <conditionalFormatting sqref="C40">
    <cfRule type="duplicateValues" dxfId="9" priority="12" stopIfTrue="1"/>
  </conditionalFormatting>
  <conditionalFormatting sqref="C56">
    <cfRule type="duplicateValues" dxfId="8" priority="11" stopIfTrue="1"/>
  </conditionalFormatting>
  <conditionalFormatting sqref="C55">
    <cfRule type="duplicateValues" dxfId="7" priority="10" stopIfTrue="1"/>
  </conditionalFormatting>
  <conditionalFormatting sqref="C53">
    <cfRule type="duplicateValues" dxfId="6" priority="9" stopIfTrue="1"/>
  </conditionalFormatting>
  <conditionalFormatting sqref="C52">
    <cfRule type="duplicateValues" dxfId="5" priority="8" stopIfTrue="1"/>
  </conditionalFormatting>
  <conditionalFormatting sqref="C51">
    <cfRule type="duplicateValues" dxfId="4" priority="7" stopIfTrue="1"/>
  </conditionalFormatting>
  <conditionalFormatting sqref="C31">
    <cfRule type="duplicateValues" dxfId="3" priority="5" stopIfTrue="1"/>
  </conditionalFormatting>
  <conditionalFormatting sqref="C43">
    <cfRule type="duplicateValues" dxfId="2" priority="2" stopIfTrue="1"/>
  </conditionalFormatting>
  <conditionalFormatting sqref="C54">
    <cfRule type="duplicateValues" dxfId="1" priority="1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colBreaks count="1" manualBreakCount="1">
    <brk id="8" max="14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A1:V494"/>
  <sheetViews>
    <sheetView view="pageBreakPreview" zoomScale="60" workbookViewId="0">
      <pane ySplit="2" topLeftCell="A3" activePane="bottomLeft" state="frozen"/>
      <selection pane="bottomLeft" activeCell="G492" sqref="G492"/>
    </sheetView>
  </sheetViews>
  <sheetFormatPr defaultColWidth="9.140625" defaultRowHeight="15"/>
  <cols>
    <col min="1" max="1" width="16.140625" style="188" customWidth="1"/>
    <col min="2" max="2" width="69.7109375" style="188" customWidth="1"/>
    <col min="3" max="9" width="20.28515625" style="188" customWidth="1"/>
    <col min="10" max="12" width="9.140625" style="188"/>
    <col min="13" max="13" width="10.42578125" style="188" bestFit="1" customWidth="1"/>
    <col min="14" max="15" width="9.140625" style="188"/>
    <col min="16" max="16" width="11.5703125" style="188" customWidth="1"/>
    <col min="17" max="17" width="7.140625" style="188" customWidth="1"/>
    <col min="18" max="16384" width="9.140625" style="188"/>
  </cols>
  <sheetData>
    <row r="1" spans="1:22">
      <c r="A1" s="968" t="s">
        <v>416</v>
      </c>
      <c r="B1" s="968"/>
      <c r="C1" s="968"/>
      <c r="D1" s="968"/>
      <c r="E1" s="968"/>
      <c r="F1" s="968"/>
      <c r="G1" s="968"/>
      <c r="H1" s="968"/>
      <c r="I1" s="968"/>
      <c r="M1" s="512" t="s">
        <v>418</v>
      </c>
      <c r="P1" s="512" t="s">
        <v>400</v>
      </c>
      <c r="Q1" s="511">
        <v>10</v>
      </c>
      <c r="R1" s="507" t="s">
        <v>88</v>
      </c>
      <c r="S1" s="339">
        <f>BDI!D24</f>
        <v>0</v>
      </c>
      <c r="U1" s="583" t="s">
        <v>527</v>
      </c>
      <c r="V1" s="188">
        <v>5</v>
      </c>
    </row>
    <row r="2" spans="1:22" ht="15.75" thickBot="1">
      <c r="A2" s="969"/>
      <c r="B2" s="969"/>
      <c r="C2" s="969"/>
      <c r="D2" s="969"/>
      <c r="E2" s="969"/>
      <c r="F2" s="969"/>
      <c r="G2" s="969"/>
      <c r="H2" s="969"/>
      <c r="I2" s="969"/>
      <c r="M2" s="519" t="s">
        <v>417</v>
      </c>
      <c r="P2" s="512" t="s">
        <v>399</v>
      </c>
      <c r="Q2" s="511">
        <v>50</v>
      </c>
    </row>
    <row r="3" spans="1:22" ht="15.75" thickTop="1"/>
    <row r="4" spans="1:22" ht="23.25" thickBot="1">
      <c r="A4" s="284" t="s">
        <v>212</v>
      </c>
      <c r="B4" s="285"/>
      <c r="C4" s="285"/>
      <c r="D4" s="285"/>
      <c r="E4" s="285"/>
      <c r="F4" s="285"/>
      <c r="G4" s="285"/>
      <c r="H4" s="285"/>
      <c r="I4" s="286" t="s">
        <v>203</v>
      </c>
    </row>
    <row r="5" spans="1:22" ht="18.75" thickTop="1">
      <c r="A5" s="287" t="s">
        <v>213</v>
      </c>
      <c r="B5" s="287"/>
      <c r="C5" s="287"/>
      <c r="D5" s="287" t="str">
        <f>$M$1</f>
        <v>BAHIA</v>
      </c>
      <c r="E5" s="287"/>
      <c r="F5" s="287"/>
      <c r="G5" s="287"/>
      <c r="H5" s="287"/>
      <c r="I5" s="287"/>
    </row>
    <row r="6" spans="1:22" ht="15.75">
      <c r="A6" s="288" t="s">
        <v>214</v>
      </c>
      <c r="B6" s="288"/>
      <c r="C6" s="288"/>
      <c r="D6" s="288" t="str">
        <f>M2</f>
        <v>ABRIL/21</v>
      </c>
      <c r="E6" s="288"/>
      <c r="F6" s="288"/>
      <c r="G6" s="289" t="s">
        <v>215</v>
      </c>
      <c r="H6" s="290"/>
      <c r="I6" s="291" t="s">
        <v>253</v>
      </c>
    </row>
    <row r="7" spans="1:22" ht="16.5" thickBot="1">
      <c r="A7" s="292">
        <v>5914389</v>
      </c>
      <c r="B7" s="1004" t="s">
        <v>258</v>
      </c>
      <c r="C7" s="1004"/>
      <c r="D7" s="1004"/>
      <c r="E7" s="1004"/>
      <c r="F7" s="1004"/>
      <c r="G7" s="1004"/>
      <c r="H7" s="1005" t="s">
        <v>216</v>
      </c>
      <c r="I7" s="1006"/>
    </row>
    <row r="8" spans="1:22" ht="15.75" thickBot="1">
      <c r="A8" s="992" t="s">
        <v>217</v>
      </c>
      <c r="B8" s="992"/>
      <c r="C8" s="994" t="s">
        <v>218</v>
      </c>
      <c r="D8" s="996" t="s">
        <v>219</v>
      </c>
      <c r="E8" s="996"/>
      <c r="F8" s="996" t="s">
        <v>220</v>
      </c>
      <c r="G8" s="996"/>
      <c r="H8" s="293"/>
      <c r="I8" s="293" t="s">
        <v>221</v>
      </c>
    </row>
    <row r="9" spans="1:22" ht="15.75" thickBot="1">
      <c r="A9" s="993"/>
      <c r="B9" s="993"/>
      <c r="C9" s="995"/>
      <c r="D9" s="294" t="s">
        <v>222</v>
      </c>
      <c r="E9" s="294" t="s">
        <v>223</v>
      </c>
      <c r="F9" s="294" t="s">
        <v>224</v>
      </c>
      <c r="G9" s="294" t="s">
        <v>225</v>
      </c>
      <c r="H9" s="294"/>
      <c r="I9" s="294" t="s">
        <v>226</v>
      </c>
    </row>
    <row r="10" spans="1:22">
      <c r="A10" s="295"/>
      <c r="B10" s="296"/>
      <c r="C10" s="297"/>
      <c r="D10" s="298"/>
      <c r="E10" s="298"/>
      <c r="F10" s="299"/>
      <c r="G10" s="299"/>
      <c r="H10" s="300"/>
      <c r="I10" s="299">
        <f>ROUND((C10*(D10*F10))+(C10*(E10*G10)),4)</f>
        <v>0</v>
      </c>
    </row>
    <row r="11" spans="1:22" ht="15.75" thickBot="1">
      <c r="A11" s="301"/>
      <c r="B11" s="301"/>
      <c r="C11" s="301"/>
      <c r="D11" s="301"/>
      <c r="E11" s="301"/>
      <c r="F11" s="301"/>
      <c r="G11" s="302" t="s">
        <v>227</v>
      </c>
      <c r="H11" s="303"/>
      <c r="I11" s="304">
        <f>SUM(I10)</f>
        <v>0</v>
      </c>
    </row>
    <row r="12" spans="1:22" ht="15.75" thickBot="1">
      <c r="A12" s="305" t="s">
        <v>228</v>
      </c>
      <c r="B12" s="305"/>
      <c r="C12" s="306" t="s">
        <v>218</v>
      </c>
      <c r="D12" s="306" t="s">
        <v>229</v>
      </c>
      <c r="E12" s="996" t="s">
        <v>220</v>
      </c>
      <c r="F12" s="1000"/>
      <c r="G12" s="997" t="s">
        <v>230</v>
      </c>
      <c r="H12" s="997"/>
      <c r="I12" s="997"/>
    </row>
    <row r="13" spans="1:22">
      <c r="A13" s="308"/>
      <c r="B13" s="308"/>
      <c r="C13" s="990" t="s">
        <v>233</v>
      </c>
      <c r="D13" s="1001"/>
      <c r="E13" s="1001"/>
      <c r="F13" s="1001"/>
      <c r="G13" s="1001"/>
      <c r="H13" s="1001" t="s">
        <v>117</v>
      </c>
      <c r="I13" s="1001"/>
    </row>
    <row r="14" spans="1:22" ht="15.75" thickBot="1">
      <c r="A14" s="301"/>
      <c r="B14" s="301"/>
      <c r="C14" s="1002" t="s">
        <v>234</v>
      </c>
      <c r="D14" s="1003"/>
      <c r="E14" s="1003"/>
      <c r="F14" s="1003"/>
      <c r="G14" s="1003"/>
      <c r="H14" s="303"/>
      <c r="I14" s="304">
        <f>SUM(I11)</f>
        <v>0</v>
      </c>
    </row>
    <row r="15" spans="1:22">
      <c r="A15" s="308"/>
      <c r="B15" s="308"/>
      <c r="C15" s="990" t="s">
        <v>235</v>
      </c>
      <c r="D15" s="1001"/>
      <c r="E15" s="1001"/>
      <c r="F15" s="1001"/>
      <c r="G15" s="1001"/>
      <c r="H15" s="309"/>
      <c r="I15" s="310" t="e">
        <f>I14/H6</f>
        <v>#DIV/0!</v>
      </c>
    </row>
    <row r="16" spans="1:22">
      <c r="A16" s="308"/>
      <c r="B16" s="308"/>
      <c r="C16" s="309"/>
      <c r="D16" s="309"/>
      <c r="E16" s="309"/>
      <c r="F16" s="309"/>
      <c r="G16" s="311" t="s">
        <v>236</v>
      </c>
      <c r="H16" s="309"/>
      <c r="I16" s="299" t="s">
        <v>117</v>
      </c>
    </row>
    <row r="17" spans="1:9" ht="15.75" thickBot="1">
      <c r="A17" s="301"/>
      <c r="B17" s="301"/>
      <c r="C17" s="303"/>
      <c r="D17" s="303"/>
      <c r="E17" s="303"/>
      <c r="F17" s="303"/>
      <c r="G17" s="302" t="s">
        <v>237</v>
      </c>
      <c r="H17" s="303"/>
      <c r="I17" s="303" t="s">
        <v>117</v>
      </c>
    </row>
    <row r="18" spans="1:9" ht="15.75" thickBot="1">
      <c r="A18" s="305" t="s">
        <v>238</v>
      </c>
      <c r="B18" s="305"/>
      <c r="C18" s="306" t="s">
        <v>218</v>
      </c>
      <c r="D18" s="306" t="s">
        <v>229</v>
      </c>
      <c r="E18" s="997" t="s">
        <v>239</v>
      </c>
      <c r="F18" s="997"/>
      <c r="G18" s="997" t="s">
        <v>240</v>
      </c>
      <c r="H18" s="997"/>
      <c r="I18" s="997"/>
    </row>
    <row r="19" spans="1:9" ht="15.75" thickBot="1">
      <c r="A19" s="312"/>
      <c r="B19" s="312"/>
      <c r="C19" s="997" t="s">
        <v>241</v>
      </c>
      <c r="D19" s="999"/>
      <c r="E19" s="999"/>
      <c r="F19" s="999"/>
      <c r="G19" s="999"/>
      <c r="H19" s="312"/>
      <c r="I19" s="312"/>
    </row>
    <row r="20" spans="1:9" ht="15.75" thickBot="1">
      <c r="A20" s="305" t="s">
        <v>242</v>
      </c>
      <c r="B20" s="305"/>
      <c r="C20" s="306" t="s">
        <v>218</v>
      </c>
      <c r="D20" s="306" t="s">
        <v>229</v>
      </c>
      <c r="E20" s="997" t="s">
        <v>240</v>
      </c>
      <c r="F20" s="997"/>
      <c r="G20" s="997" t="s">
        <v>240</v>
      </c>
      <c r="H20" s="997"/>
      <c r="I20" s="997"/>
    </row>
    <row r="21" spans="1:9" ht="15.75" thickBot="1">
      <c r="A21" s="312"/>
      <c r="B21" s="312"/>
      <c r="C21" s="997" t="s">
        <v>243</v>
      </c>
      <c r="D21" s="999"/>
      <c r="E21" s="999"/>
      <c r="F21" s="999"/>
      <c r="G21" s="999"/>
      <c r="H21" s="313"/>
      <c r="I21" s="313"/>
    </row>
    <row r="22" spans="1:9" ht="15.75" thickBot="1">
      <c r="A22" s="305"/>
      <c r="B22" s="305"/>
      <c r="C22" s="314"/>
      <c r="D22" s="314"/>
      <c r="E22" s="314"/>
      <c r="F22" s="314"/>
      <c r="G22" s="314" t="s">
        <v>244</v>
      </c>
      <c r="H22" s="314"/>
      <c r="I22" s="315" t="e">
        <f>SUM(I15,I16,I17)</f>
        <v>#DIV/0!</v>
      </c>
    </row>
    <row r="23" spans="1:9" ht="15.75" thickBot="1">
      <c r="A23" s="305" t="s">
        <v>245</v>
      </c>
      <c r="B23" s="305"/>
      <c r="C23" s="306" t="s">
        <v>246</v>
      </c>
      <c r="D23" s="306" t="s">
        <v>218</v>
      </c>
      <c r="E23" s="306" t="s">
        <v>229</v>
      </c>
      <c r="F23" s="997" t="s">
        <v>240</v>
      </c>
      <c r="G23" s="997"/>
      <c r="H23" s="997" t="s">
        <v>240</v>
      </c>
      <c r="I23" s="997"/>
    </row>
    <row r="24" spans="1:9" ht="15.75" thickBot="1">
      <c r="A24" s="305"/>
      <c r="B24" s="305"/>
      <c r="C24" s="997" t="s">
        <v>247</v>
      </c>
      <c r="D24" s="997"/>
      <c r="E24" s="997"/>
      <c r="F24" s="997"/>
      <c r="G24" s="997"/>
      <c r="H24" s="314"/>
      <c r="I24" s="314"/>
    </row>
    <row r="25" spans="1:9" ht="15.75" thickBot="1">
      <c r="A25" s="992" t="s">
        <v>248</v>
      </c>
      <c r="B25" s="992"/>
      <c r="C25" s="994" t="s">
        <v>218</v>
      </c>
      <c r="D25" s="994" t="s">
        <v>229</v>
      </c>
      <c r="E25" s="998" t="s">
        <v>249</v>
      </c>
      <c r="F25" s="998"/>
      <c r="G25" s="998"/>
      <c r="H25" s="316"/>
      <c r="I25" s="994" t="s">
        <v>240</v>
      </c>
    </row>
    <row r="26" spans="1:9" ht="15.75" thickBot="1">
      <c r="A26" s="993"/>
      <c r="B26" s="993"/>
      <c r="C26" s="995"/>
      <c r="D26" s="995"/>
      <c r="E26" s="317" t="s">
        <v>250</v>
      </c>
      <c r="F26" s="317" t="s">
        <v>251</v>
      </c>
      <c r="G26" s="317" t="s">
        <v>252</v>
      </c>
      <c r="H26" s="317"/>
      <c r="I26" s="995"/>
    </row>
    <row r="27" spans="1:9">
      <c r="A27" s="321"/>
      <c r="B27" s="321"/>
      <c r="C27" s="990" t="s">
        <v>254</v>
      </c>
      <c r="D27" s="990"/>
      <c r="E27" s="990"/>
      <c r="F27" s="990"/>
      <c r="G27" s="990"/>
      <c r="H27" s="322"/>
      <c r="I27" s="322" t="s">
        <v>117</v>
      </c>
    </row>
    <row r="28" spans="1:9" ht="15.75" thickBot="1">
      <c r="A28" s="318"/>
      <c r="B28" s="318"/>
      <c r="C28" s="319"/>
      <c r="D28" s="319"/>
      <c r="E28" s="991" t="s">
        <v>255</v>
      </c>
      <c r="F28" s="991"/>
      <c r="G28" s="991"/>
      <c r="H28" s="318"/>
      <c r="I28" s="320" t="e">
        <f>ROUND(SUM(I22),2)</f>
        <v>#DIV/0!</v>
      </c>
    </row>
    <row r="29" spans="1:9" ht="15.75" thickTop="1">
      <c r="A29" s="283" t="s">
        <v>257</v>
      </c>
    </row>
    <row r="31" spans="1:9" s="564" customFormat="1" ht="23.25" thickBot="1">
      <c r="A31" s="242" t="s">
        <v>212</v>
      </c>
      <c r="B31" s="243"/>
      <c r="C31" s="243"/>
      <c r="D31" s="243"/>
      <c r="E31" s="243"/>
      <c r="F31" s="243"/>
      <c r="G31" s="243"/>
      <c r="H31" s="243"/>
      <c r="I31" s="244" t="s">
        <v>203</v>
      </c>
    </row>
    <row r="32" spans="1:9" s="564" customFormat="1" ht="18.75" thickTop="1">
      <c r="A32" s="245" t="s">
        <v>213</v>
      </c>
      <c r="B32" s="245"/>
      <c r="C32" s="245"/>
      <c r="D32" s="245" t="str">
        <f>$M$1</f>
        <v>BAHIA</v>
      </c>
      <c r="E32" s="245"/>
      <c r="F32" s="245"/>
      <c r="G32" s="246"/>
      <c r="H32" s="247"/>
      <c r="I32" s="245"/>
    </row>
    <row r="33" spans="1:9" s="564" customFormat="1" ht="15.75">
      <c r="A33" s="248" t="s">
        <v>214</v>
      </c>
      <c r="B33" s="248"/>
      <c r="C33" s="248"/>
      <c r="D33" s="248" t="str">
        <f>M2</f>
        <v>ABRIL/21</v>
      </c>
      <c r="E33" s="248"/>
      <c r="F33" s="248"/>
      <c r="G33" s="249" t="s">
        <v>215</v>
      </c>
      <c r="H33" s="250"/>
      <c r="I33" s="251" t="s">
        <v>14</v>
      </c>
    </row>
    <row r="34" spans="1:9" s="564" customFormat="1" ht="16.5" thickBot="1">
      <c r="A34" s="252">
        <v>4011352</v>
      </c>
      <c r="B34" s="989" t="s">
        <v>534</v>
      </c>
      <c r="C34" s="989"/>
      <c r="D34" s="989"/>
      <c r="E34" s="989"/>
      <c r="F34" s="989"/>
      <c r="G34" s="989"/>
      <c r="H34" s="970" t="s">
        <v>216</v>
      </c>
      <c r="I34" s="971"/>
    </row>
    <row r="35" spans="1:9" s="564" customFormat="1" ht="15.75" thickBot="1">
      <c r="A35" s="972" t="s">
        <v>217</v>
      </c>
      <c r="B35" s="972"/>
      <c r="C35" s="974" t="s">
        <v>218</v>
      </c>
      <c r="D35" s="976" t="s">
        <v>219</v>
      </c>
      <c r="E35" s="976"/>
      <c r="F35" s="976" t="s">
        <v>220</v>
      </c>
      <c r="G35" s="976"/>
      <c r="H35" s="253"/>
      <c r="I35" s="253" t="s">
        <v>221</v>
      </c>
    </row>
    <row r="36" spans="1:9" s="564" customFormat="1" ht="15.75" thickBot="1">
      <c r="A36" s="973"/>
      <c r="B36" s="973"/>
      <c r="C36" s="975"/>
      <c r="D36" s="254" t="s">
        <v>222</v>
      </c>
      <c r="E36" s="254" t="s">
        <v>223</v>
      </c>
      <c r="F36" s="254" t="s">
        <v>224</v>
      </c>
      <c r="G36" s="254" t="s">
        <v>225</v>
      </c>
      <c r="H36" s="254"/>
      <c r="I36" s="254" t="s">
        <v>226</v>
      </c>
    </row>
    <row r="37" spans="1:9" s="564" customFormat="1">
      <c r="A37" s="255"/>
      <c r="B37" s="256"/>
      <c r="C37" s="257"/>
      <c r="D37" s="258"/>
      <c r="E37" s="258"/>
      <c r="F37" s="581"/>
      <c r="G37" s="581"/>
      <c r="H37" s="260"/>
      <c r="I37" s="581">
        <f t="shared" ref="I37:I38" si="0">ROUND((C37*(D37*F37))+(C37*(E37*G37)),4)</f>
        <v>0</v>
      </c>
    </row>
    <row r="38" spans="1:9" s="564" customFormat="1">
      <c r="A38" s="324"/>
      <c r="B38" s="325"/>
      <c r="C38" s="326"/>
      <c r="D38" s="603"/>
      <c r="E38" s="603"/>
      <c r="F38" s="581"/>
      <c r="G38" s="581"/>
      <c r="H38" s="260"/>
      <c r="I38" s="581">
        <f t="shared" si="0"/>
        <v>0</v>
      </c>
    </row>
    <row r="39" spans="1:9" s="564" customFormat="1" ht="15.75" thickBot="1">
      <c r="A39" s="261"/>
      <c r="B39" s="261"/>
      <c r="C39" s="261"/>
      <c r="D39" s="261"/>
      <c r="E39" s="261"/>
      <c r="F39" s="261"/>
      <c r="G39" s="572" t="s">
        <v>227</v>
      </c>
      <c r="H39" s="573"/>
      <c r="I39" s="266">
        <f>SUM(I37:I38)</f>
        <v>0</v>
      </c>
    </row>
    <row r="40" spans="1:9" s="564" customFormat="1" ht="15.75" thickBot="1">
      <c r="A40" s="575" t="s">
        <v>228</v>
      </c>
      <c r="B40" s="575"/>
      <c r="C40" s="574" t="s">
        <v>218</v>
      </c>
      <c r="D40" s="574" t="s">
        <v>229</v>
      </c>
      <c r="E40" s="976" t="s">
        <v>220</v>
      </c>
      <c r="F40" s="979"/>
      <c r="G40" s="980" t="s">
        <v>230</v>
      </c>
      <c r="H40" s="980"/>
      <c r="I40" s="980"/>
    </row>
    <row r="41" spans="1:9" s="564" customFormat="1">
      <c r="A41" s="324"/>
      <c r="B41" s="325"/>
      <c r="C41" s="326"/>
      <c r="D41" s="324"/>
      <c r="E41" s="260"/>
      <c r="F41" s="260"/>
      <c r="G41" s="260"/>
      <c r="H41" s="260"/>
      <c r="I41" s="581">
        <f>ROUND(C41*E41,4)</f>
        <v>0</v>
      </c>
    </row>
    <row r="42" spans="1:9" s="564" customFormat="1">
      <c r="A42" s="260"/>
      <c r="B42" s="260"/>
      <c r="C42" s="977" t="s">
        <v>233</v>
      </c>
      <c r="D42" s="981"/>
      <c r="E42" s="981"/>
      <c r="F42" s="981"/>
      <c r="G42" s="981"/>
      <c r="H42" s="982">
        <f>SUM(I41)</f>
        <v>0</v>
      </c>
      <c r="I42" s="977"/>
    </row>
    <row r="43" spans="1:9" s="564" customFormat="1" ht="15.75" thickBot="1">
      <c r="A43" s="261"/>
      <c r="B43" s="261"/>
      <c r="C43" s="983" t="s">
        <v>234</v>
      </c>
      <c r="D43" s="984"/>
      <c r="E43" s="984"/>
      <c r="F43" s="984"/>
      <c r="G43" s="984"/>
      <c r="H43" s="573"/>
      <c r="I43" s="266">
        <f>SUM(H42,I39)</f>
        <v>0</v>
      </c>
    </row>
    <row r="44" spans="1:9" s="564" customFormat="1">
      <c r="A44" s="260"/>
      <c r="B44" s="260"/>
      <c r="C44" s="985" t="s">
        <v>235</v>
      </c>
      <c r="D44" s="986"/>
      <c r="E44" s="986"/>
      <c r="F44" s="986"/>
      <c r="G44" s="986"/>
      <c r="H44" s="577"/>
      <c r="I44" s="578" t="e">
        <f>I43/H33</f>
        <v>#DIV/0!</v>
      </c>
    </row>
    <row r="45" spans="1:9" s="564" customFormat="1">
      <c r="A45" s="260"/>
      <c r="B45" s="260"/>
      <c r="C45" s="577"/>
      <c r="D45" s="577"/>
      <c r="E45" s="577"/>
      <c r="F45" s="577"/>
      <c r="G45" s="576" t="s">
        <v>236</v>
      </c>
      <c r="H45" s="577"/>
      <c r="I45" s="581" t="e">
        <f>I44*H45</f>
        <v>#DIV/0!</v>
      </c>
    </row>
    <row r="46" spans="1:9" s="564" customFormat="1" ht="15.75" thickBot="1">
      <c r="A46" s="261"/>
      <c r="B46" s="261"/>
      <c r="C46" s="573"/>
      <c r="D46" s="573"/>
      <c r="E46" s="573"/>
      <c r="F46" s="573"/>
      <c r="G46" s="572" t="s">
        <v>237</v>
      </c>
      <c r="H46" s="573"/>
      <c r="I46" s="573" t="s">
        <v>117</v>
      </c>
    </row>
    <row r="47" spans="1:9" s="564" customFormat="1" ht="15.75" thickBot="1">
      <c r="A47" s="575" t="s">
        <v>238</v>
      </c>
      <c r="B47" s="575"/>
      <c r="C47" s="574" t="s">
        <v>218</v>
      </c>
      <c r="D47" s="574" t="s">
        <v>229</v>
      </c>
      <c r="E47" s="980" t="s">
        <v>239</v>
      </c>
      <c r="F47" s="980"/>
      <c r="G47" s="980" t="s">
        <v>240</v>
      </c>
      <c r="H47" s="980"/>
      <c r="I47" s="980"/>
    </row>
    <row r="48" spans="1:9" s="564" customFormat="1">
      <c r="A48" s="324"/>
      <c r="B48" s="325"/>
      <c r="C48" s="326"/>
      <c r="D48" s="324"/>
      <c r="E48" s="324"/>
      <c r="F48" s="327"/>
      <c r="G48" s="328"/>
      <c r="H48" s="328"/>
      <c r="I48" s="329"/>
    </row>
    <row r="49" spans="1:9" s="564" customFormat="1" ht="15.75" thickBot="1">
      <c r="A49" s="261"/>
      <c r="B49" s="261"/>
      <c r="C49" s="983" t="s">
        <v>241</v>
      </c>
      <c r="D49" s="984"/>
      <c r="E49" s="984"/>
      <c r="F49" s="984"/>
      <c r="G49" s="984"/>
      <c r="H49" s="261"/>
      <c r="I49" s="261"/>
    </row>
    <row r="50" spans="1:9" s="564" customFormat="1" ht="15.75" thickBot="1">
      <c r="A50" s="575" t="s">
        <v>242</v>
      </c>
      <c r="B50" s="575"/>
      <c r="C50" s="574" t="s">
        <v>218</v>
      </c>
      <c r="D50" s="574" t="s">
        <v>229</v>
      </c>
      <c r="E50" s="980" t="s">
        <v>240</v>
      </c>
      <c r="F50" s="980"/>
      <c r="G50" s="980" t="s">
        <v>240</v>
      </c>
      <c r="H50" s="980"/>
      <c r="I50" s="980"/>
    </row>
    <row r="51" spans="1:9" s="564" customFormat="1" ht="15.75" thickBot="1">
      <c r="A51" s="270"/>
      <c r="B51" s="270"/>
      <c r="C51" s="980" t="s">
        <v>243</v>
      </c>
      <c r="D51" s="987"/>
      <c r="E51" s="987"/>
      <c r="F51" s="987"/>
      <c r="G51" s="987"/>
      <c r="H51" s="571"/>
      <c r="I51" s="571"/>
    </row>
    <row r="52" spans="1:9" s="564" customFormat="1" ht="15.75" thickBot="1">
      <c r="A52" s="575"/>
      <c r="B52" s="575"/>
      <c r="C52" s="570"/>
      <c r="D52" s="570"/>
      <c r="E52" s="570"/>
      <c r="F52" s="570"/>
      <c r="G52" s="570" t="s">
        <v>244</v>
      </c>
      <c r="H52" s="570"/>
      <c r="I52" s="274" t="e">
        <f>SUM(I44,I45,I46)</f>
        <v>#DIV/0!</v>
      </c>
    </row>
    <row r="53" spans="1:9" s="564" customFormat="1" ht="15.75" thickBot="1">
      <c r="A53" s="575" t="s">
        <v>245</v>
      </c>
      <c r="B53" s="575"/>
      <c r="C53" s="574" t="s">
        <v>246</v>
      </c>
      <c r="D53" s="574" t="s">
        <v>218</v>
      </c>
      <c r="E53" s="574" t="s">
        <v>229</v>
      </c>
      <c r="F53" s="980" t="s">
        <v>240</v>
      </c>
      <c r="G53" s="980"/>
      <c r="H53" s="980" t="s">
        <v>240</v>
      </c>
      <c r="I53" s="980"/>
    </row>
    <row r="54" spans="1:9" s="564" customFormat="1" ht="15.75" thickBot="1">
      <c r="A54" s="575"/>
      <c r="B54" s="575"/>
      <c r="C54" s="980" t="s">
        <v>247</v>
      </c>
      <c r="D54" s="980"/>
      <c r="E54" s="980"/>
      <c r="F54" s="980"/>
      <c r="G54" s="980"/>
      <c r="H54" s="570"/>
      <c r="I54" s="570"/>
    </row>
    <row r="55" spans="1:9" s="564" customFormat="1" ht="15.75" thickBot="1">
      <c r="A55" s="972" t="s">
        <v>248</v>
      </c>
      <c r="B55" s="972"/>
      <c r="C55" s="974" t="s">
        <v>218</v>
      </c>
      <c r="D55" s="974" t="s">
        <v>229</v>
      </c>
      <c r="E55" s="988" t="s">
        <v>249</v>
      </c>
      <c r="F55" s="988"/>
      <c r="G55" s="988"/>
      <c r="H55" s="276"/>
      <c r="I55" s="974" t="s">
        <v>240</v>
      </c>
    </row>
    <row r="56" spans="1:9" s="564" customFormat="1" ht="15.75" thickBot="1">
      <c r="A56" s="973"/>
      <c r="B56" s="973"/>
      <c r="C56" s="975"/>
      <c r="D56" s="975"/>
      <c r="E56" s="579" t="s">
        <v>250</v>
      </c>
      <c r="F56" s="579" t="s">
        <v>251</v>
      </c>
      <c r="G56" s="579" t="s">
        <v>252</v>
      </c>
      <c r="H56" s="579"/>
      <c r="I56" s="975"/>
    </row>
    <row r="57" spans="1:9" s="564" customFormat="1">
      <c r="A57" s="331"/>
      <c r="B57" s="331"/>
      <c r="C57" s="985" t="s">
        <v>254</v>
      </c>
      <c r="D57" s="985"/>
      <c r="E57" s="985"/>
      <c r="F57" s="985"/>
      <c r="G57" s="985"/>
      <c r="H57" s="332"/>
      <c r="I57" s="332" t="s">
        <v>117</v>
      </c>
    </row>
    <row r="58" spans="1:9" s="564" customFormat="1" ht="15.75" thickBot="1">
      <c r="A58" s="279"/>
      <c r="B58" s="279"/>
      <c r="C58" s="580"/>
      <c r="D58" s="580"/>
      <c r="E58" s="978" t="s">
        <v>255</v>
      </c>
      <c r="F58" s="978"/>
      <c r="G58" s="978"/>
      <c r="H58" s="279"/>
      <c r="I58" s="281" t="e">
        <f>SUM(I52)</f>
        <v>#DIV/0!</v>
      </c>
    </row>
    <row r="59" spans="1:9" s="564" customFormat="1" ht="15.75" thickTop="1">
      <c r="A59" s="278"/>
      <c r="B59" s="278"/>
      <c r="C59" s="576"/>
      <c r="D59" s="576"/>
      <c r="E59" s="576"/>
      <c r="F59" s="576" t="s">
        <v>88</v>
      </c>
      <c r="G59" s="282"/>
      <c r="H59" s="278"/>
      <c r="I59" s="578" t="e">
        <f>ROUND(I58*G59,4)</f>
        <v>#DIV/0!</v>
      </c>
    </row>
    <row r="60" spans="1:9" s="564" customFormat="1" ht="15.75" thickBot="1">
      <c r="A60" s="279"/>
      <c r="B60" s="279"/>
      <c r="C60" s="580"/>
      <c r="D60" s="580"/>
      <c r="E60" s="580"/>
      <c r="F60" s="279"/>
      <c r="G60" s="279" t="s">
        <v>256</v>
      </c>
      <c r="H60" s="279"/>
      <c r="I60" s="281" t="e">
        <f>ROUND(SUM(I58,I59),2)</f>
        <v>#DIV/0!</v>
      </c>
    </row>
    <row r="61" spans="1:9" s="564" customFormat="1" ht="15.75" thickTop="1">
      <c r="A61" s="283" t="s">
        <v>257</v>
      </c>
    </row>
    <row r="62" spans="1:9" s="564" customFormat="1" ht="23.25" thickBot="1">
      <c r="A62" s="242" t="s">
        <v>212</v>
      </c>
      <c r="B62" s="243"/>
      <c r="C62" s="243"/>
      <c r="D62" s="243"/>
      <c r="E62" s="243"/>
      <c r="F62" s="243"/>
      <c r="G62" s="243"/>
      <c r="H62" s="243"/>
      <c r="I62" s="244" t="s">
        <v>203</v>
      </c>
    </row>
    <row r="63" spans="1:9" s="564" customFormat="1" ht="18.75" thickTop="1">
      <c r="A63" s="245" t="s">
        <v>213</v>
      </c>
      <c r="B63" s="245"/>
      <c r="C63" s="245"/>
      <c r="D63" s="245" t="str">
        <f>$M$1</f>
        <v>BAHIA</v>
      </c>
      <c r="E63" s="245"/>
      <c r="F63" s="245"/>
      <c r="G63" s="246"/>
      <c r="H63" s="247"/>
      <c r="I63" s="245"/>
    </row>
    <row r="64" spans="1:9" s="564" customFormat="1" ht="15.75">
      <c r="A64" s="248" t="s">
        <v>214</v>
      </c>
      <c r="B64" s="248"/>
      <c r="C64" s="248"/>
      <c r="D64" s="248" t="str">
        <f>M2</f>
        <v>ABRIL/21</v>
      </c>
      <c r="E64" s="248"/>
      <c r="F64" s="248"/>
      <c r="G64" s="249" t="s">
        <v>215</v>
      </c>
      <c r="H64" s="250"/>
      <c r="I64" s="251" t="s">
        <v>15</v>
      </c>
    </row>
    <row r="65" spans="1:9" s="564" customFormat="1" ht="16.5" thickBot="1">
      <c r="A65" s="252">
        <v>4011228</v>
      </c>
      <c r="B65" s="989" t="s">
        <v>472</v>
      </c>
      <c r="C65" s="989"/>
      <c r="D65" s="989"/>
      <c r="E65" s="989"/>
      <c r="F65" s="989"/>
      <c r="G65" s="989"/>
      <c r="H65" s="970" t="s">
        <v>216</v>
      </c>
      <c r="I65" s="971"/>
    </row>
    <row r="66" spans="1:9" s="564" customFormat="1" ht="15.75" thickBot="1">
      <c r="A66" s="972" t="s">
        <v>217</v>
      </c>
      <c r="B66" s="972"/>
      <c r="C66" s="974" t="s">
        <v>218</v>
      </c>
      <c r="D66" s="976" t="s">
        <v>219</v>
      </c>
      <c r="E66" s="976"/>
      <c r="F66" s="976" t="s">
        <v>220</v>
      </c>
      <c r="G66" s="976"/>
      <c r="H66" s="253"/>
      <c r="I66" s="253" t="s">
        <v>221</v>
      </c>
    </row>
    <row r="67" spans="1:9" s="564" customFormat="1" ht="15.75" thickBot="1">
      <c r="A67" s="973"/>
      <c r="B67" s="973"/>
      <c r="C67" s="975"/>
      <c r="D67" s="254" t="s">
        <v>222</v>
      </c>
      <c r="E67" s="254" t="s">
        <v>223</v>
      </c>
      <c r="F67" s="254" t="s">
        <v>224</v>
      </c>
      <c r="G67" s="254" t="s">
        <v>225</v>
      </c>
      <c r="H67" s="254"/>
      <c r="I67" s="254" t="s">
        <v>226</v>
      </c>
    </row>
    <row r="68" spans="1:9" s="564" customFormat="1">
      <c r="A68" s="255"/>
      <c r="B68" s="256"/>
      <c r="C68" s="257"/>
      <c r="D68" s="258"/>
      <c r="E68" s="258"/>
      <c r="F68" s="581"/>
      <c r="G68" s="581"/>
      <c r="H68" s="260"/>
      <c r="I68" s="581">
        <f t="shared" ref="I68:I73" si="1">ROUND((C68*(D68*F68))+(C68*(E68*G68)),4)</f>
        <v>0</v>
      </c>
    </row>
    <row r="69" spans="1:9" s="564" customFormat="1">
      <c r="A69" s="255"/>
      <c r="B69" s="256"/>
      <c r="C69" s="257"/>
      <c r="D69" s="258"/>
      <c r="E69" s="258"/>
      <c r="F69" s="581"/>
      <c r="G69" s="581"/>
      <c r="H69" s="260"/>
      <c r="I69" s="581">
        <f t="shared" si="1"/>
        <v>0</v>
      </c>
    </row>
    <row r="70" spans="1:9" s="564" customFormat="1">
      <c r="A70" s="255"/>
      <c r="B70" s="256"/>
      <c r="C70" s="257"/>
      <c r="D70" s="258"/>
      <c r="E70" s="258"/>
      <c r="F70" s="581"/>
      <c r="G70" s="581"/>
      <c r="H70" s="260"/>
      <c r="I70" s="581">
        <f t="shared" si="1"/>
        <v>0</v>
      </c>
    </row>
    <row r="71" spans="1:9" s="564" customFormat="1">
      <c r="A71" s="255"/>
      <c r="B71" s="256"/>
      <c r="C71" s="257"/>
      <c r="D71" s="258"/>
      <c r="E71" s="258"/>
      <c r="F71" s="581"/>
      <c r="G71" s="581"/>
      <c r="H71" s="260"/>
      <c r="I71" s="581">
        <f t="shared" si="1"/>
        <v>0</v>
      </c>
    </row>
    <row r="72" spans="1:9" s="564" customFormat="1">
      <c r="A72" s="255"/>
      <c r="B72" s="256"/>
      <c r="C72" s="257"/>
      <c r="D72" s="258"/>
      <c r="E72" s="258"/>
      <c r="F72" s="581"/>
      <c r="G72" s="581"/>
      <c r="H72" s="260"/>
      <c r="I72" s="581">
        <f t="shared" si="1"/>
        <v>0</v>
      </c>
    </row>
    <row r="73" spans="1:9" s="564" customFormat="1">
      <c r="A73" s="255"/>
      <c r="B73" s="256"/>
      <c r="C73" s="257"/>
      <c r="D73" s="258"/>
      <c r="E73" s="258"/>
      <c r="F73" s="581"/>
      <c r="G73" s="581"/>
      <c r="H73" s="260"/>
      <c r="I73" s="581">
        <f t="shared" si="1"/>
        <v>0</v>
      </c>
    </row>
    <row r="74" spans="1:9" s="564" customFormat="1" ht="15.75" thickBot="1">
      <c r="A74" s="261"/>
      <c r="B74" s="261"/>
      <c r="C74" s="261"/>
      <c r="D74" s="261"/>
      <c r="E74" s="261"/>
      <c r="F74" s="261"/>
      <c r="G74" s="572" t="s">
        <v>227</v>
      </c>
      <c r="H74" s="573"/>
      <c r="I74" s="266">
        <f>SUM(I68:I73)</f>
        <v>0</v>
      </c>
    </row>
    <row r="75" spans="1:9" s="564" customFormat="1" ht="15.75" thickBot="1">
      <c r="A75" s="575" t="s">
        <v>228</v>
      </c>
      <c r="B75" s="575"/>
      <c r="C75" s="574" t="s">
        <v>218</v>
      </c>
      <c r="D75" s="574" t="s">
        <v>229</v>
      </c>
      <c r="E75" s="976" t="s">
        <v>220</v>
      </c>
      <c r="F75" s="979"/>
      <c r="G75" s="980" t="s">
        <v>230</v>
      </c>
      <c r="H75" s="980"/>
      <c r="I75" s="980"/>
    </row>
    <row r="76" spans="1:9" s="564" customFormat="1">
      <c r="A76" s="324"/>
      <c r="B76" s="325"/>
      <c r="C76" s="326"/>
      <c r="D76" s="324"/>
      <c r="E76" s="260"/>
      <c r="F76" s="260"/>
      <c r="G76" s="260"/>
      <c r="H76" s="260"/>
      <c r="I76" s="581">
        <f>ROUND(C76*E76,4)</f>
        <v>0</v>
      </c>
    </row>
    <row r="77" spans="1:9" s="564" customFormat="1">
      <c r="A77" s="260"/>
      <c r="B77" s="260"/>
      <c r="C77" s="977" t="s">
        <v>233</v>
      </c>
      <c r="D77" s="981"/>
      <c r="E77" s="981"/>
      <c r="F77" s="981"/>
      <c r="G77" s="981"/>
      <c r="H77" s="982">
        <f>SUM(I76)</f>
        <v>0</v>
      </c>
      <c r="I77" s="977"/>
    </row>
    <row r="78" spans="1:9" s="564" customFormat="1" ht="15.75" thickBot="1">
      <c r="A78" s="261"/>
      <c r="B78" s="261"/>
      <c r="C78" s="983" t="s">
        <v>234</v>
      </c>
      <c r="D78" s="984"/>
      <c r="E78" s="984"/>
      <c r="F78" s="984"/>
      <c r="G78" s="984"/>
      <c r="H78" s="572"/>
      <c r="I78" s="266">
        <f>SUM(H77,I74)</f>
        <v>0</v>
      </c>
    </row>
    <row r="79" spans="1:9" s="564" customFormat="1">
      <c r="A79" s="260"/>
      <c r="B79" s="260"/>
      <c r="C79" s="985" t="s">
        <v>235</v>
      </c>
      <c r="D79" s="986"/>
      <c r="E79" s="986"/>
      <c r="F79" s="986"/>
      <c r="G79" s="986"/>
      <c r="H79" s="577"/>
      <c r="I79" s="578" t="e">
        <f>I78/H64</f>
        <v>#DIV/0!</v>
      </c>
    </row>
    <row r="80" spans="1:9" s="564" customFormat="1">
      <c r="A80" s="260"/>
      <c r="B80" s="260"/>
      <c r="C80" s="577"/>
      <c r="D80" s="577"/>
      <c r="E80" s="577"/>
      <c r="F80" s="577"/>
      <c r="G80" s="576" t="s">
        <v>236</v>
      </c>
      <c r="H80" s="577"/>
      <c r="I80" s="578" t="e">
        <f>ROUND(I79*H80,4)</f>
        <v>#DIV/0!</v>
      </c>
    </row>
    <row r="81" spans="1:11" s="564" customFormat="1" ht="15.75" thickBot="1">
      <c r="A81" s="261"/>
      <c r="B81" s="261"/>
      <c r="C81" s="573"/>
      <c r="D81" s="573"/>
      <c r="E81" s="573"/>
      <c r="F81" s="573"/>
      <c r="G81" s="572" t="s">
        <v>237</v>
      </c>
      <c r="H81" s="573"/>
      <c r="I81" s="573" t="s">
        <v>117</v>
      </c>
    </row>
    <row r="82" spans="1:11" s="564" customFormat="1" ht="15.75" thickBot="1">
      <c r="A82" s="575" t="s">
        <v>238</v>
      </c>
      <c r="B82" s="575"/>
      <c r="C82" s="574" t="s">
        <v>218</v>
      </c>
      <c r="D82" s="574" t="s">
        <v>229</v>
      </c>
      <c r="E82" s="980" t="s">
        <v>239</v>
      </c>
      <c r="F82" s="980"/>
      <c r="G82" s="980" t="s">
        <v>240</v>
      </c>
      <c r="H82" s="980"/>
      <c r="I82" s="980"/>
    </row>
    <row r="83" spans="1:11" s="564" customFormat="1" ht="15.75" thickBot="1">
      <c r="A83" s="270"/>
      <c r="B83" s="270"/>
      <c r="C83" s="980" t="s">
        <v>241</v>
      </c>
      <c r="D83" s="987"/>
      <c r="E83" s="987"/>
      <c r="F83" s="987"/>
      <c r="G83" s="987"/>
      <c r="H83" s="270"/>
      <c r="I83" s="270"/>
    </row>
    <row r="84" spans="1:11" s="564" customFormat="1" ht="15.75" thickBot="1">
      <c r="A84" s="575" t="s">
        <v>242</v>
      </c>
      <c r="B84" s="575"/>
      <c r="C84" s="574" t="s">
        <v>218</v>
      </c>
      <c r="D84" s="574" t="s">
        <v>229</v>
      </c>
      <c r="E84" s="980" t="s">
        <v>240</v>
      </c>
      <c r="F84" s="980"/>
      <c r="G84" s="980" t="s">
        <v>240</v>
      </c>
      <c r="H84" s="980"/>
      <c r="I84" s="980"/>
    </row>
    <row r="85" spans="1:11" s="564" customFormat="1">
      <c r="A85" s="255"/>
      <c r="B85" s="256"/>
      <c r="C85" s="271"/>
      <c r="D85" s="255"/>
      <c r="E85" s="255"/>
      <c r="F85" s="581"/>
      <c r="G85" s="260"/>
      <c r="H85" s="260"/>
      <c r="I85" s="272">
        <f>ROUND(C85*F85,4)</f>
        <v>0</v>
      </c>
    </row>
    <row r="86" spans="1:11" s="564" customFormat="1" ht="15.75" thickBot="1">
      <c r="A86" s="261"/>
      <c r="B86" s="261"/>
      <c r="C86" s="983" t="s">
        <v>243</v>
      </c>
      <c r="D86" s="984"/>
      <c r="E86" s="984"/>
      <c r="F86" s="984"/>
      <c r="G86" s="984"/>
      <c r="H86" s="573"/>
      <c r="I86" s="266">
        <f>SUM(I85)</f>
        <v>0</v>
      </c>
    </row>
    <row r="87" spans="1:11" s="564" customFormat="1" ht="15.75" thickBot="1">
      <c r="A87" s="575"/>
      <c r="B87" s="575"/>
      <c r="C87" s="570"/>
      <c r="D87" s="570"/>
      <c r="E87" s="570"/>
      <c r="F87" s="570"/>
      <c r="G87" s="570" t="s">
        <v>244</v>
      </c>
      <c r="H87" s="570"/>
      <c r="I87" s="274" t="e">
        <f>SUM(I86,I79,I80,I81)</f>
        <v>#DIV/0!</v>
      </c>
    </row>
    <row r="88" spans="1:11" s="564" customFormat="1" ht="15.75" thickBot="1">
      <c r="A88" s="575" t="s">
        <v>245</v>
      </c>
      <c r="B88" s="575"/>
      <c r="C88" s="574" t="s">
        <v>246</v>
      </c>
      <c r="D88" s="574" t="s">
        <v>218</v>
      </c>
      <c r="E88" s="574" t="s">
        <v>229</v>
      </c>
      <c r="F88" s="980" t="s">
        <v>240</v>
      </c>
      <c r="G88" s="980"/>
      <c r="H88" s="980" t="s">
        <v>240</v>
      </c>
      <c r="I88" s="980"/>
    </row>
    <row r="89" spans="1:11" s="564" customFormat="1">
      <c r="A89" s="255"/>
      <c r="B89" s="256"/>
      <c r="C89" s="255"/>
      <c r="D89" s="271"/>
      <c r="E89" s="255"/>
      <c r="F89" s="255"/>
      <c r="G89" s="581"/>
      <c r="H89" s="577"/>
      <c r="I89" s="581">
        <f>ROUND(D89*G89,4)</f>
        <v>0</v>
      </c>
    </row>
    <row r="90" spans="1:11" s="564" customFormat="1" ht="15.75" thickBot="1">
      <c r="A90" s="275"/>
      <c r="B90" s="275"/>
      <c r="C90" s="983" t="s">
        <v>247</v>
      </c>
      <c r="D90" s="983"/>
      <c r="E90" s="983"/>
      <c r="F90" s="983"/>
      <c r="G90" s="983"/>
      <c r="H90" s="572"/>
      <c r="I90" s="266">
        <f>SUM(I89)</f>
        <v>0</v>
      </c>
    </row>
    <row r="91" spans="1:11" s="564" customFormat="1" ht="15.75" thickBot="1">
      <c r="A91" s="972" t="s">
        <v>248</v>
      </c>
      <c r="B91" s="972"/>
      <c r="C91" s="974" t="s">
        <v>218</v>
      </c>
      <c r="D91" s="974" t="s">
        <v>229</v>
      </c>
      <c r="E91" s="988" t="s">
        <v>249</v>
      </c>
      <c r="F91" s="988"/>
      <c r="G91" s="988"/>
      <c r="H91" s="276"/>
      <c r="I91" s="974" t="s">
        <v>240</v>
      </c>
    </row>
    <row r="92" spans="1:11" s="564" customFormat="1" ht="15.75" thickBot="1">
      <c r="A92" s="973"/>
      <c r="B92" s="973"/>
      <c r="C92" s="975"/>
      <c r="D92" s="975"/>
      <c r="E92" s="579" t="s">
        <v>250</v>
      </c>
      <c r="F92" s="579" t="s">
        <v>251</v>
      </c>
      <c r="G92" s="579" t="s">
        <v>252</v>
      </c>
      <c r="H92" s="579"/>
      <c r="I92" s="975"/>
    </row>
    <row r="93" spans="1:11" s="564" customFormat="1">
      <c r="A93" s="255"/>
      <c r="B93" s="256"/>
      <c r="C93" s="257"/>
      <c r="D93" s="255"/>
      <c r="E93" s="255"/>
      <c r="F93" s="255"/>
      <c r="G93" s="258"/>
      <c r="H93" s="255"/>
      <c r="I93" s="334" t="e">
        <f>ROUND((C93*G93)*$I$28,4)</f>
        <v>#DIV/0!</v>
      </c>
      <c r="K93" s="564">
        <v>5914389</v>
      </c>
    </row>
    <row r="94" spans="1:11" s="564" customFormat="1">
      <c r="A94" s="278"/>
      <c r="B94" s="278"/>
      <c r="C94" s="977" t="s">
        <v>254</v>
      </c>
      <c r="D94" s="977"/>
      <c r="E94" s="977"/>
      <c r="F94" s="977"/>
      <c r="G94" s="977"/>
      <c r="H94" s="576"/>
      <c r="I94" s="335" t="e">
        <f>SUM(I93)</f>
        <v>#DIV/0!</v>
      </c>
    </row>
    <row r="95" spans="1:11" s="564" customFormat="1" ht="15.75" thickBot="1">
      <c r="A95" s="279"/>
      <c r="B95" s="279"/>
      <c r="C95" s="580"/>
      <c r="D95" s="580"/>
      <c r="E95" s="978" t="s">
        <v>255</v>
      </c>
      <c r="F95" s="978"/>
      <c r="G95" s="978"/>
      <c r="H95" s="279"/>
      <c r="I95" s="281" t="e">
        <f>SUM(I94,I90,I87)</f>
        <v>#DIV/0!</v>
      </c>
    </row>
    <row r="96" spans="1:11" s="564" customFormat="1" ht="15.75" thickTop="1">
      <c r="A96" s="278"/>
      <c r="B96" s="278"/>
      <c r="C96" s="576"/>
      <c r="D96" s="576"/>
      <c r="E96" s="576"/>
      <c r="F96" s="576" t="s">
        <v>88</v>
      </c>
      <c r="G96" s="282"/>
      <c r="H96" s="278"/>
      <c r="I96" s="578" t="e">
        <f>ROUND(I95*G96,4)</f>
        <v>#DIV/0!</v>
      </c>
    </row>
    <row r="97" spans="1:9" s="564" customFormat="1" ht="15.75" thickBot="1">
      <c r="A97" s="279"/>
      <c r="B97" s="279"/>
      <c r="C97" s="580"/>
      <c r="D97" s="580"/>
      <c r="E97" s="580"/>
      <c r="F97" s="279"/>
      <c r="G97" s="279" t="s">
        <v>256</v>
      </c>
      <c r="H97" s="279"/>
      <c r="I97" s="281" t="e">
        <f>ROUND(SUM(I95,I96),2)</f>
        <v>#DIV/0!</v>
      </c>
    </row>
    <row r="98" spans="1:9" s="564" customFormat="1" ht="15.75" thickTop="1">
      <c r="A98" s="283" t="s">
        <v>257</v>
      </c>
    </row>
    <row r="100" spans="1:9" ht="23.25" thickBot="1">
      <c r="A100" s="242" t="s">
        <v>212</v>
      </c>
      <c r="B100" s="243"/>
      <c r="C100" s="243"/>
      <c r="D100" s="243"/>
      <c r="E100" s="243"/>
      <c r="F100" s="243"/>
      <c r="G100" s="243"/>
      <c r="H100" s="243"/>
      <c r="I100" s="244" t="s">
        <v>203</v>
      </c>
    </row>
    <row r="101" spans="1:9" ht="18.75" thickTop="1">
      <c r="A101" s="245" t="s">
        <v>213</v>
      </c>
      <c r="B101" s="245"/>
      <c r="C101" s="245"/>
      <c r="D101" s="245" t="str">
        <f>$M$1</f>
        <v>BAHIA</v>
      </c>
      <c r="E101" s="245"/>
      <c r="F101" s="245"/>
      <c r="G101" s="246"/>
      <c r="H101" s="247"/>
      <c r="I101" s="245"/>
    </row>
    <row r="102" spans="1:9" ht="15.75">
      <c r="A102" s="248" t="s">
        <v>214</v>
      </c>
      <c r="B102" s="248"/>
      <c r="C102" s="248"/>
      <c r="D102" s="248" t="str">
        <f>M2</f>
        <v>ABRIL/21</v>
      </c>
      <c r="E102" s="248"/>
      <c r="F102" s="248"/>
      <c r="G102" s="249" t="s">
        <v>215</v>
      </c>
      <c r="H102" s="250"/>
      <c r="I102" s="251" t="s">
        <v>14</v>
      </c>
    </row>
    <row r="103" spans="1:9" ht="16.5" thickBot="1">
      <c r="A103" s="252">
        <v>4011209</v>
      </c>
      <c r="B103" s="989" t="s">
        <v>20</v>
      </c>
      <c r="C103" s="989"/>
      <c r="D103" s="989"/>
      <c r="E103" s="989"/>
      <c r="F103" s="989"/>
      <c r="G103" s="989"/>
      <c r="H103" s="970" t="s">
        <v>216</v>
      </c>
      <c r="I103" s="971"/>
    </row>
    <row r="104" spans="1:9" ht="15.75" thickBot="1">
      <c r="A104" s="972" t="s">
        <v>217</v>
      </c>
      <c r="B104" s="972"/>
      <c r="C104" s="974" t="s">
        <v>218</v>
      </c>
      <c r="D104" s="976" t="s">
        <v>219</v>
      </c>
      <c r="E104" s="976"/>
      <c r="F104" s="976" t="s">
        <v>220</v>
      </c>
      <c r="G104" s="976"/>
      <c r="H104" s="253"/>
      <c r="I104" s="253" t="s">
        <v>221</v>
      </c>
    </row>
    <row r="105" spans="1:9" ht="15.75" thickBot="1">
      <c r="A105" s="973"/>
      <c r="B105" s="973"/>
      <c r="C105" s="975"/>
      <c r="D105" s="254" t="s">
        <v>222</v>
      </c>
      <c r="E105" s="254" t="s">
        <v>223</v>
      </c>
      <c r="F105" s="254" t="s">
        <v>224</v>
      </c>
      <c r="G105" s="254" t="s">
        <v>225</v>
      </c>
      <c r="H105" s="254"/>
      <c r="I105" s="254" t="s">
        <v>226</v>
      </c>
    </row>
    <row r="106" spans="1:9">
      <c r="A106" s="255"/>
      <c r="B106" s="256"/>
      <c r="C106" s="257"/>
      <c r="D106" s="258"/>
      <c r="E106" s="258"/>
      <c r="F106" s="515"/>
      <c r="G106" s="515"/>
      <c r="H106" s="260"/>
      <c r="I106" s="259">
        <f t="shared" ref="I106:I111" si="2">ROUND((C106*(D106*F106))+(C106*(E106*G106)),4)</f>
        <v>0</v>
      </c>
    </row>
    <row r="107" spans="1:9">
      <c r="A107" s="255"/>
      <c r="B107" s="256"/>
      <c r="C107" s="257"/>
      <c r="D107" s="258"/>
      <c r="E107" s="258"/>
      <c r="F107" s="515"/>
      <c r="G107" s="515"/>
      <c r="H107" s="260"/>
      <c r="I107" s="259">
        <f t="shared" si="2"/>
        <v>0</v>
      </c>
    </row>
    <row r="108" spans="1:9">
      <c r="A108" s="255"/>
      <c r="B108" s="256"/>
      <c r="C108" s="257"/>
      <c r="D108" s="258"/>
      <c r="E108" s="258"/>
      <c r="F108" s="515"/>
      <c r="G108" s="515"/>
      <c r="H108" s="260"/>
      <c r="I108" s="259">
        <f t="shared" si="2"/>
        <v>0</v>
      </c>
    </row>
    <row r="109" spans="1:9">
      <c r="A109" s="255"/>
      <c r="B109" s="256"/>
      <c r="C109" s="257"/>
      <c r="D109" s="258"/>
      <c r="E109" s="258"/>
      <c r="F109" s="515"/>
      <c r="G109" s="515"/>
      <c r="H109" s="260"/>
      <c r="I109" s="259">
        <f t="shared" si="2"/>
        <v>0</v>
      </c>
    </row>
    <row r="110" spans="1:9">
      <c r="A110" s="255"/>
      <c r="B110" s="256"/>
      <c r="C110" s="257"/>
      <c r="D110" s="258"/>
      <c r="E110" s="258"/>
      <c r="F110" s="515"/>
      <c r="G110" s="515"/>
      <c r="H110" s="260"/>
      <c r="I110" s="259">
        <f t="shared" si="2"/>
        <v>0</v>
      </c>
    </row>
    <row r="111" spans="1:9">
      <c r="A111" s="255"/>
      <c r="B111" s="256"/>
      <c r="C111" s="257"/>
      <c r="D111" s="258"/>
      <c r="E111" s="258"/>
      <c r="F111" s="515"/>
      <c r="G111" s="515"/>
      <c r="H111" s="260"/>
      <c r="I111" s="259">
        <f t="shared" si="2"/>
        <v>0</v>
      </c>
    </row>
    <row r="112" spans="1:9" ht="15.75" thickBot="1">
      <c r="A112" s="261"/>
      <c r="B112" s="261"/>
      <c r="C112" s="261"/>
      <c r="D112" s="261"/>
      <c r="E112" s="261"/>
      <c r="F112" s="261"/>
      <c r="G112" s="262" t="s">
        <v>227</v>
      </c>
      <c r="H112" s="263"/>
      <c r="I112" s="266">
        <f>SUM(I106:I111)</f>
        <v>0</v>
      </c>
    </row>
    <row r="113" spans="1:9" ht="15.75" thickBot="1">
      <c r="A113" s="264" t="s">
        <v>228</v>
      </c>
      <c r="B113" s="264"/>
      <c r="C113" s="265" t="s">
        <v>218</v>
      </c>
      <c r="D113" s="265" t="s">
        <v>229</v>
      </c>
      <c r="E113" s="976" t="s">
        <v>220</v>
      </c>
      <c r="F113" s="979"/>
      <c r="G113" s="980" t="s">
        <v>230</v>
      </c>
      <c r="H113" s="980"/>
      <c r="I113" s="980"/>
    </row>
    <row r="114" spans="1:9">
      <c r="A114" s="324" t="s">
        <v>231</v>
      </c>
      <c r="B114" s="325" t="s">
        <v>232</v>
      </c>
      <c r="C114" s="326"/>
      <c r="D114" s="324"/>
      <c r="E114" s="260"/>
      <c r="F114" s="260"/>
      <c r="G114" s="260"/>
      <c r="H114" s="260"/>
      <c r="I114" s="259">
        <f>ROUND(C114*E114,4)</f>
        <v>0</v>
      </c>
    </row>
    <row r="115" spans="1:9">
      <c r="A115" s="260"/>
      <c r="B115" s="260"/>
      <c r="C115" s="977">
        <v>1</v>
      </c>
      <c r="D115" s="981"/>
      <c r="E115" s="981"/>
      <c r="F115" s="981"/>
      <c r="G115" s="981"/>
      <c r="H115" s="1009">
        <f>SUM(I114)</f>
        <v>0</v>
      </c>
      <c r="I115" s="981"/>
    </row>
    <row r="116" spans="1:9" ht="15.75" thickBot="1">
      <c r="A116" s="261"/>
      <c r="B116" s="261"/>
      <c r="C116" s="983" t="s">
        <v>234</v>
      </c>
      <c r="D116" s="984"/>
      <c r="E116" s="984"/>
      <c r="F116" s="984"/>
      <c r="G116" s="984"/>
      <c r="H116" s="263"/>
      <c r="I116" s="266">
        <f>SUM(H115,I112)</f>
        <v>0</v>
      </c>
    </row>
    <row r="117" spans="1:9">
      <c r="A117" s="260"/>
      <c r="B117" s="260"/>
      <c r="C117" s="985" t="s">
        <v>235</v>
      </c>
      <c r="D117" s="986"/>
      <c r="E117" s="986"/>
      <c r="F117" s="986"/>
      <c r="G117" s="986"/>
      <c r="H117" s="267"/>
      <c r="I117" s="268" t="e">
        <f>I116/H102</f>
        <v>#DIV/0!</v>
      </c>
    </row>
    <row r="118" spans="1:9">
      <c r="A118" s="260"/>
      <c r="B118" s="260"/>
      <c r="C118" s="267"/>
      <c r="D118" s="267"/>
      <c r="E118" s="267"/>
      <c r="F118" s="267"/>
      <c r="G118" s="269" t="s">
        <v>236</v>
      </c>
      <c r="H118" s="267"/>
      <c r="I118" s="268" t="e">
        <f>I117*H118</f>
        <v>#DIV/0!</v>
      </c>
    </row>
    <row r="119" spans="1:9" ht="15.75" thickBot="1">
      <c r="A119" s="261"/>
      <c r="B119" s="261"/>
      <c r="C119" s="263"/>
      <c r="D119" s="263"/>
      <c r="E119" s="263"/>
      <c r="F119" s="263"/>
      <c r="G119" s="262" t="s">
        <v>237</v>
      </c>
      <c r="H119" s="263"/>
      <c r="I119" s="263" t="s">
        <v>117</v>
      </c>
    </row>
    <row r="120" spans="1:9" ht="15.75" thickBot="1">
      <c r="A120" s="264" t="s">
        <v>238</v>
      </c>
      <c r="B120" s="264"/>
      <c r="C120" s="265" t="s">
        <v>218</v>
      </c>
      <c r="D120" s="265" t="s">
        <v>229</v>
      </c>
      <c r="E120" s="980" t="s">
        <v>239</v>
      </c>
      <c r="F120" s="980"/>
      <c r="G120" s="980" t="s">
        <v>240</v>
      </c>
      <c r="H120" s="980"/>
      <c r="I120" s="980"/>
    </row>
    <row r="121" spans="1:9" ht="15.75" thickBot="1">
      <c r="A121" s="270"/>
      <c r="B121" s="270"/>
      <c r="C121" s="980" t="s">
        <v>241</v>
      </c>
      <c r="D121" s="987"/>
      <c r="E121" s="987"/>
      <c r="F121" s="987"/>
      <c r="G121" s="987"/>
      <c r="H121" s="270"/>
      <c r="I121" s="270"/>
    </row>
    <row r="122" spans="1:9" ht="15.75" thickBot="1">
      <c r="A122" s="264" t="s">
        <v>242</v>
      </c>
      <c r="B122" s="264"/>
      <c r="C122" s="265" t="s">
        <v>218</v>
      </c>
      <c r="D122" s="265" t="s">
        <v>229</v>
      </c>
      <c r="E122" s="980" t="s">
        <v>240</v>
      </c>
      <c r="F122" s="980"/>
      <c r="G122" s="980" t="s">
        <v>240</v>
      </c>
      <c r="H122" s="980"/>
      <c r="I122" s="980"/>
    </row>
    <row r="123" spans="1:9" ht="15.75" thickBot="1">
      <c r="A123" s="270"/>
      <c r="B123" s="270"/>
      <c r="C123" s="980" t="s">
        <v>243</v>
      </c>
      <c r="D123" s="987"/>
      <c r="E123" s="987"/>
      <c r="F123" s="987"/>
      <c r="G123" s="987"/>
      <c r="H123" s="330"/>
      <c r="I123" s="330"/>
    </row>
    <row r="124" spans="1:9" ht="15.75" thickBot="1">
      <c r="A124" s="264"/>
      <c r="B124" s="264"/>
      <c r="C124" s="273"/>
      <c r="D124" s="273"/>
      <c r="E124" s="273"/>
      <c r="F124" s="273"/>
      <c r="G124" s="273" t="s">
        <v>244</v>
      </c>
      <c r="H124" s="273"/>
      <c r="I124" s="274" t="e">
        <f>SUM(I117,I118,I119)</f>
        <v>#DIV/0!</v>
      </c>
    </row>
    <row r="125" spans="1:9" ht="15.75" thickBot="1">
      <c r="A125" s="264" t="s">
        <v>245</v>
      </c>
      <c r="B125" s="264"/>
      <c r="C125" s="265" t="s">
        <v>246</v>
      </c>
      <c r="D125" s="265" t="s">
        <v>218</v>
      </c>
      <c r="E125" s="265" t="s">
        <v>229</v>
      </c>
      <c r="F125" s="980" t="s">
        <v>240</v>
      </c>
      <c r="G125" s="980"/>
      <c r="H125" s="980" t="s">
        <v>240</v>
      </c>
      <c r="I125" s="980"/>
    </row>
    <row r="126" spans="1:9" ht="15.75" thickBot="1">
      <c r="A126" s="264"/>
      <c r="B126" s="264"/>
      <c r="C126" s="980" t="s">
        <v>247</v>
      </c>
      <c r="D126" s="980"/>
      <c r="E126" s="980"/>
      <c r="F126" s="980"/>
      <c r="G126" s="980"/>
      <c r="H126" s="273"/>
      <c r="I126" s="273"/>
    </row>
    <row r="127" spans="1:9" ht="15.75" thickBot="1">
      <c r="A127" s="972" t="s">
        <v>248</v>
      </c>
      <c r="B127" s="972"/>
      <c r="C127" s="974" t="s">
        <v>218</v>
      </c>
      <c r="D127" s="974" t="s">
        <v>229</v>
      </c>
      <c r="E127" s="988" t="s">
        <v>249</v>
      </c>
      <c r="F127" s="988"/>
      <c r="G127" s="988"/>
      <c r="H127" s="276"/>
      <c r="I127" s="974" t="s">
        <v>240</v>
      </c>
    </row>
    <row r="128" spans="1:9" ht="15.75" thickBot="1">
      <c r="A128" s="973"/>
      <c r="B128" s="973"/>
      <c r="C128" s="975"/>
      <c r="D128" s="975"/>
      <c r="E128" s="277" t="s">
        <v>250</v>
      </c>
      <c r="F128" s="277" t="s">
        <v>251</v>
      </c>
      <c r="G128" s="277" t="s">
        <v>252</v>
      </c>
      <c r="H128" s="277"/>
      <c r="I128" s="975"/>
    </row>
    <row r="129" spans="1:9">
      <c r="A129" s="331"/>
      <c r="B129" s="331"/>
      <c r="C129" s="985" t="s">
        <v>254</v>
      </c>
      <c r="D129" s="985"/>
      <c r="E129" s="985"/>
      <c r="F129" s="985"/>
      <c r="G129" s="985"/>
      <c r="H129" s="332"/>
      <c r="I129" s="332" t="s">
        <v>117</v>
      </c>
    </row>
    <row r="130" spans="1:9" ht="15.75" thickBot="1">
      <c r="A130" s="279"/>
      <c r="B130" s="279"/>
      <c r="C130" s="280"/>
      <c r="D130" s="280"/>
      <c r="E130" s="978" t="s">
        <v>255</v>
      </c>
      <c r="F130" s="978"/>
      <c r="G130" s="978"/>
      <c r="H130" s="279"/>
      <c r="I130" s="336" t="e">
        <f>SUM(I124)</f>
        <v>#DIV/0!</v>
      </c>
    </row>
    <row r="131" spans="1:9" ht="15.75" thickTop="1">
      <c r="A131" s="278"/>
      <c r="B131" s="278"/>
      <c r="C131" s="269"/>
      <c r="D131" s="269"/>
      <c r="E131" s="269"/>
      <c r="F131" s="269" t="s">
        <v>88</v>
      </c>
      <c r="G131" s="282">
        <f>$S$1</f>
        <v>0</v>
      </c>
      <c r="H131" s="278"/>
      <c r="I131" s="268" t="e">
        <f>ROUND(I130*G131,4)</f>
        <v>#DIV/0!</v>
      </c>
    </row>
    <row r="132" spans="1:9" ht="15.75" thickBot="1">
      <c r="A132" s="279"/>
      <c r="B132" s="279"/>
      <c r="C132" s="280"/>
      <c r="D132" s="280"/>
      <c r="E132" s="280"/>
      <c r="F132" s="279"/>
      <c r="G132" s="279" t="s">
        <v>256</v>
      </c>
      <c r="H132" s="279"/>
      <c r="I132" s="508" t="e">
        <f>ROUND(SUM(I130,I131),2)</f>
        <v>#DIV/0!</v>
      </c>
    </row>
    <row r="133" spans="1:9" ht="15.75" thickTop="1">
      <c r="A133" s="283" t="s">
        <v>257</v>
      </c>
    </row>
    <row r="135" spans="1:9" ht="23.25" thickBot="1">
      <c r="A135" s="284" t="s">
        <v>212</v>
      </c>
      <c r="B135" s="285"/>
      <c r="C135" s="285"/>
      <c r="D135" s="285"/>
      <c r="E135" s="285"/>
      <c r="F135" s="285"/>
      <c r="G135" s="285"/>
      <c r="H135" s="285"/>
      <c r="I135" s="286" t="s">
        <v>203</v>
      </c>
    </row>
    <row r="136" spans="1:9" ht="18.75" thickTop="1">
      <c r="A136" s="287" t="s">
        <v>213</v>
      </c>
      <c r="B136" s="287"/>
      <c r="C136" s="287"/>
      <c r="D136" s="287" t="str">
        <f>$M$1</f>
        <v>BAHIA</v>
      </c>
      <c r="E136" s="287"/>
      <c r="F136" s="287"/>
      <c r="G136" s="287"/>
      <c r="H136" s="287"/>
      <c r="I136" s="287"/>
    </row>
    <row r="137" spans="1:9" ht="15.75">
      <c r="A137" s="288" t="s">
        <v>214</v>
      </c>
      <c r="B137" s="288"/>
      <c r="C137" s="288"/>
      <c r="D137" s="288" t="str">
        <f>M2</f>
        <v>ABRIL/21</v>
      </c>
      <c r="E137" s="288"/>
      <c r="F137" s="288"/>
      <c r="G137" s="289" t="s">
        <v>215</v>
      </c>
      <c r="H137" s="290"/>
      <c r="I137" s="291" t="s">
        <v>253</v>
      </c>
    </row>
    <row r="138" spans="1:9" ht="16.5" thickBot="1">
      <c r="A138" s="292">
        <v>5915324</v>
      </c>
      <c r="B138" s="1004" t="s">
        <v>259</v>
      </c>
      <c r="C138" s="1004"/>
      <c r="D138" s="1004"/>
      <c r="E138" s="1004"/>
      <c r="F138" s="1004"/>
      <c r="G138" s="1004"/>
      <c r="H138" s="1005" t="s">
        <v>216</v>
      </c>
      <c r="I138" s="1006"/>
    </row>
    <row r="139" spans="1:9" ht="15.75" thickBot="1">
      <c r="A139" s="992" t="s">
        <v>217</v>
      </c>
      <c r="B139" s="992"/>
      <c r="C139" s="994" t="s">
        <v>218</v>
      </c>
      <c r="D139" s="996" t="s">
        <v>219</v>
      </c>
      <c r="E139" s="996"/>
      <c r="F139" s="996" t="s">
        <v>220</v>
      </c>
      <c r="G139" s="996"/>
      <c r="H139" s="293"/>
      <c r="I139" s="293" t="s">
        <v>221</v>
      </c>
    </row>
    <row r="140" spans="1:9" ht="15.75" thickBot="1">
      <c r="A140" s="993"/>
      <c r="B140" s="993"/>
      <c r="C140" s="995"/>
      <c r="D140" s="294" t="s">
        <v>222</v>
      </c>
      <c r="E140" s="294" t="s">
        <v>223</v>
      </c>
      <c r="F140" s="294" t="s">
        <v>224</v>
      </c>
      <c r="G140" s="294" t="s">
        <v>225</v>
      </c>
      <c r="H140" s="294"/>
      <c r="I140" s="294" t="s">
        <v>226</v>
      </c>
    </row>
    <row r="141" spans="1:9">
      <c r="A141" s="295"/>
      <c r="B141" s="296"/>
      <c r="C141" s="297"/>
      <c r="D141" s="298"/>
      <c r="E141" s="298"/>
      <c r="F141" s="299"/>
      <c r="G141" s="299"/>
      <c r="H141" s="308"/>
      <c r="I141" s="299">
        <f>ROUND((C141*(D141*F141))+(C141*(E141*G141)),4)</f>
        <v>0</v>
      </c>
    </row>
    <row r="142" spans="1:9" ht="15.75" thickBot="1">
      <c r="A142" s="301"/>
      <c r="B142" s="301"/>
      <c r="C142" s="301"/>
      <c r="D142" s="301"/>
      <c r="E142" s="301"/>
      <c r="F142" s="301"/>
      <c r="G142" s="302" t="s">
        <v>227</v>
      </c>
      <c r="H142" s="303"/>
      <c r="I142" s="304">
        <f>SUM(I141)</f>
        <v>0</v>
      </c>
    </row>
    <row r="143" spans="1:9" ht="15.75" thickBot="1">
      <c r="A143" s="305" t="s">
        <v>228</v>
      </c>
      <c r="B143" s="305"/>
      <c r="C143" s="306" t="s">
        <v>218</v>
      </c>
      <c r="D143" s="306" t="s">
        <v>229</v>
      </c>
      <c r="E143" s="996" t="s">
        <v>220</v>
      </c>
      <c r="F143" s="1000"/>
      <c r="G143" s="997" t="s">
        <v>230</v>
      </c>
      <c r="H143" s="997"/>
      <c r="I143" s="997"/>
    </row>
    <row r="144" spans="1:9">
      <c r="A144" s="308"/>
      <c r="B144" s="308"/>
      <c r="C144" s="990" t="s">
        <v>233</v>
      </c>
      <c r="D144" s="1001"/>
      <c r="E144" s="1001"/>
      <c r="F144" s="1001"/>
      <c r="G144" s="1001"/>
      <c r="H144" s="1001" t="s">
        <v>117</v>
      </c>
      <c r="I144" s="1001"/>
    </row>
    <row r="145" spans="1:9" ht="15.75" thickBot="1">
      <c r="A145" s="301"/>
      <c r="B145" s="301"/>
      <c r="C145" s="1002" t="s">
        <v>234</v>
      </c>
      <c r="D145" s="1003"/>
      <c r="E145" s="1003"/>
      <c r="F145" s="1003"/>
      <c r="G145" s="1003"/>
      <c r="H145" s="303"/>
      <c r="I145" s="304">
        <f>SUM(I142)</f>
        <v>0</v>
      </c>
    </row>
    <row r="146" spans="1:9">
      <c r="A146" s="308"/>
      <c r="B146" s="308"/>
      <c r="C146" s="990" t="s">
        <v>235</v>
      </c>
      <c r="D146" s="1001"/>
      <c r="E146" s="1001"/>
      <c r="F146" s="1001"/>
      <c r="G146" s="1001"/>
      <c r="H146" s="309"/>
      <c r="I146" s="310" t="e">
        <f>I145/H137</f>
        <v>#DIV/0!</v>
      </c>
    </row>
    <row r="147" spans="1:9">
      <c r="A147" s="308"/>
      <c r="B147" s="308"/>
      <c r="C147" s="309"/>
      <c r="D147" s="309"/>
      <c r="E147" s="309"/>
      <c r="F147" s="309"/>
      <c r="G147" s="311" t="s">
        <v>236</v>
      </c>
      <c r="H147" s="309"/>
      <c r="I147" s="299" t="s">
        <v>117</v>
      </c>
    </row>
    <row r="148" spans="1:9" ht="15.75" thickBot="1">
      <c r="A148" s="301"/>
      <c r="B148" s="301"/>
      <c r="C148" s="303"/>
      <c r="D148" s="303"/>
      <c r="E148" s="303"/>
      <c r="F148" s="303"/>
      <c r="G148" s="302" t="s">
        <v>237</v>
      </c>
      <c r="H148" s="303"/>
      <c r="I148" s="303" t="s">
        <v>117</v>
      </c>
    </row>
    <row r="149" spans="1:9" ht="15.75" thickBot="1">
      <c r="A149" s="305" t="s">
        <v>238</v>
      </c>
      <c r="B149" s="305"/>
      <c r="C149" s="306" t="s">
        <v>218</v>
      </c>
      <c r="D149" s="306" t="s">
        <v>229</v>
      </c>
      <c r="E149" s="997" t="s">
        <v>239</v>
      </c>
      <c r="F149" s="997"/>
      <c r="G149" s="997" t="s">
        <v>240</v>
      </c>
      <c r="H149" s="997"/>
      <c r="I149" s="997"/>
    </row>
    <row r="150" spans="1:9" ht="15.75" thickBot="1">
      <c r="A150" s="312"/>
      <c r="B150" s="312"/>
      <c r="C150" s="997" t="s">
        <v>241</v>
      </c>
      <c r="D150" s="999"/>
      <c r="E150" s="999"/>
      <c r="F150" s="999"/>
      <c r="G150" s="999"/>
      <c r="H150" s="312"/>
      <c r="I150" s="312"/>
    </row>
    <row r="151" spans="1:9" ht="15.75" thickBot="1">
      <c r="A151" s="305" t="s">
        <v>242</v>
      </c>
      <c r="B151" s="305"/>
      <c r="C151" s="306" t="s">
        <v>218</v>
      </c>
      <c r="D151" s="306" t="s">
        <v>229</v>
      </c>
      <c r="E151" s="997" t="s">
        <v>240</v>
      </c>
      <c r="F151" s="997"/>
      <c r="G151" s="997" t="s">
        <v>240</v>
      </c>
      <c r="H151" s="997"/>
      <c r="I151" s="997"/>
    </row>
    <row r="152" spans="1:9" ht="15.75" thickBot="1">
      <c r="A152" s="312"/>
      <c r="B152" s="312"/>
      <c r="C152" s="997" t="s">
        <v>243</v>
      </c>
      <c r="D152" s="999"/>
      <c r="E152" s="999"/>
      <c r="F152" s="999"/>
      <c r="G152" s="999"/>
      <c r="H152" s="313"/>
      <c r="I152" s="313"/>
    </row>
    <row r="153" spans="1:9" ht="15.75" thickBot="1">
      <c r="A153" s="305"/>
      <c r="B153" s="305"/>
      <c r="C153" s="314"/>
      <c r="D153" s="314"/>
      <c r="E153" s="314"/>
      <c r="F153" s="314"/>
      <c r="G153" s="314" t="s">
        <v>244</v>
      </c>
      <c r="H153" s="314"/>
      <c r="I153" s="315" t="e">
        <f>SUM(I146,I147,I148)</f>
        <v>#DIV/0!</v>
      </c>
    </row>
    <row r="154" spans="1:9" ht="15.75" thickBot="1">
      <c r="A154" s="305" t="s">
        <v>245</v>
      </c>
      <c r="B154" s="305"/>
      <c r="C154" s="306" t="s">
        <v>246</v>
      </c>
      <c r="D154" s="306" t="s">
        <v>218</v>
      </c>
      <c r="E154" s="306" t="s">
        <v>229</v>
      </c>
      <c r="F154" s="997" t="s">
        <v>240</v>
      </c>
      <c r="G154" s="997"/>
      <c r="H154" s="997" t="s">
        <v>240</v>
      </c>
      <c r="I154" s="997"/>
    </row>
    <row r="155" spans="1:9" ht="15.75" thickBot="1">
      <c r="A155" s="305"/>
      <c r="B155" s="305"/>
      <c r="C155" s="997" t="s">
        <v>247</v>
      </c>
      <c r="D155" s="997"/>
      <c r="E155" s="997"/>
      <c r="F155" s="997"/>
      <c r="G155" s="997"/>
      <c r="H155" s="314"/>
      <c r="I155" s="314"/>
    </row>
    <row r="156" spans="1:9" ht="15.75" thickBot="1">
      <c r="A156" s="992" t="s">
        <v>248</v>
      </c>
      <c r="B156" s="992"/>
      <c r="C156" s="994" t="s">
        <v>218</v>
      </c>
      <c r="D156" s="994" t="s">
        <v>229</v>
      </c>
      <c r="E156" s="998" t="s">
        <v>249</v>
      </c>
      <c r="F156" s="998"/>
      <c r="G156" s="998"/>
      <c r="H156" s="316"/>
      <c r="I156" s="994" t="s">
        <v>240</v>
      </c>
    </row>
    <row r="157" spans="1:9" ht="15.75" thickBot="1">
      <c r="A157" s="993"/>
      <c r="B157" s="993"/>
      <c r="C157" s="995"/>
      <c r="D157" s="995"/>
      <c r="E157" s="317" t="s">
        <v>250</v>
      </c>
      <c r="F157" s="317" t="s">
        <v>251</v>
      </c>
      <c r="G157" s="317" t="s">
        <v>252</v>
      </c>
      <c r="H157" s="317"/>
      <c r="I157" s="995"/>
    </row>
    <row r="158" spans="1:9">
      <c r="A158" s="321"/>
      <c r="B158" s="321"/>
      <c r="C158" s="990" t="s">
        <v>254</v>
      </c>
      <c r="D158" s="990"/>
      <c r="E158" s="990"/>
      <c r="F158" s="990"/>
      <c r="G158" s="990"/>
      <c r="H158" s="322"/>
      <c r="I158" s="322" t="s">
        <v>117</v>
      </c>
    </row>
    <row r="159" spans="1:9" ht="15.75" thickBot="1">
      <c r="A159" s="318"/>
      <c r="B159" s="318"/>
      <c r="C159" s="319"/>
      <c r="D159" s="319"/>
      <c r="E159" s="991" t="s">
        <v>255</v>
      </c>
      <c r="F159" s="991"/>
      <c r="G159" s="991"/>
      <c r="H159" s="318"/>
      <c r="I159" s="323" t="e">
        <f>ROUND(SUM(I153),2)</f>
        <v>#DIV/0!</v>
      </c>
    </row>
    <row r="160" spans="1:9" ht="15.75" thickTop="1">
      <c r="A160" s="283" t="s">
        <v>257</v>
      </c>
    </row>
    <row r="163" spans="1:9" ht="23.25" thickBot="1">
      <c r="A163" s="242" t="s">
        <v>212</v>
      </c>
      <c r="B163" s="243"/>
      <c r="C163" s="243"/>
      <c r="D163" s="243"/>
      <c r="E163" s="243"/>
      <c r="F163" s="243"/>
      <c r="G163" s="243"/>
      <c r="H163" s="243"/>
      <c r="I163" s="244" t="s">
        <v>203</v>
      </c>
    </row>
    <row r="164" spans="1:9" ht="18.75" thickTop="1">
      <c r="A164" s="245" t="s">
        <v>213</v>
      </c>
      <c r="B164" s="245"/>
      <c r="C164" s="245"/>
      <c r="D164" s="245" t="str">
        <f>$M$1</f>
        <v>BAHIA</v>
      </c>
      <c r="E164" s="245"/>
      <c r="F164" s="245"/>
      <c r="G164" s="245"/>
      <c r="H164" s="245"/>
      <c r="I164" s="245"/>
    </row>
    <row r="165" spans="1:9" ht="15.75">
      <c r="A165" s="248" t="s">
        <v>214</v>
      </c>
      <c r="B165" s="248"/>
      <c r="C165" s="248"/>
      <c r="D165" s="248" t="str">
        <f>M2</f>
        <v>ABRIL/21</v>
      </c>
      <c r="E165" s="248"/>
      <c r="F165" s="248"/>
      <c r="G165" s="249" t="s">
        <v>215</v>
      </c>
      <c r="H165" s="338">
        <v>3</v>
      </c>
      <c r="I165" s="251" t="s">
        <v>165</v>
      </c>
    </row>
    <row r="166" spans="1:9" ht="16.5" thickBot="1">
      <c r="A166" s="252">
        <v>5213440</v>
      </c>
      <c r="B166" s="989" t="s">
        <v>169</v>
      </c>
      <c r="C166" s="989"/>
      <c r="D166" s="989"/>
      <c r="E166" s="989"/>
      <c r="F166" s="989"/>
      <c r="G166" s="989"/>
      <c r="H166" s="970" t="s">
        <v>216</v>
      </c>
      <c r="I166" s="971"/>
    </row>
    <row r="167" spans="1:9" ht="15.75" thickBot="1">
      <c r="A167" s="972" t="s">
        <v>217</v>
      </c>
      <c r="B167" s="972"/>
      <c r="C167" s="974" t="s">
        <v>218</v>
      </c>
      <c r="D167" s="976" t="s">
        <v>219</v>
      </c>
      <c r="E167" s="976"/>
      <c r="F167" s="976" t="s">
        <v>220</v>
      </c>
      <c r="G167" s="976"/>
      <c r="H167" s="253"/>
      <c r="I167" s="253" t="s">
        <v>221</v>
      </c>
    </row>
    <row r="168" spans="1:9" ht="15.75" thickBot="1">
      <c r="A168" s="973"/>
      <c r="B168" s="973"/>
      <c r="C168" s="975"/>
      <c r="D168" s="254" t="s">
        <v>222</v>
      </c>
      <c r="E168" s="254" t="s">
        <v>223</v>
      </c>
      <c r="F168" s="254" t="s">
        <v>224</v>
      </c>
      <c r="G168" s="254" t="s">
        <v>225</v>
      </c>
      <c r="H168" s="254"/>
      <c r="I168" s="254" t="s">
        <v>226</v>
      </c>
    </row>
    <row r="169" spans="1:9">
      <c r="A169" s="255"/>
      <c r="B169" s="256"/>
      <c r="C169" s="257"/>
      <c r="D169" s="258"/>
      <c r="E169" s="258"/>
      <c r="F169" s="259"/>
      <c r="G169" s="259"/>
      <c r="H169" s="260"/>
      <c r="I169" s="259">
        <f>ROUND((C169*(D169*F169))+(C169*(E169*G169)),4)</f>
        <v>0</v>
      </c>
    </row>
    <row r="170" spans="1:9" ht="15.75" thickBot="1">
      <c r="A170" s="261"/>
      <c r="B170" s="261"/>
      <c r="C170" s="261"/>
      <c r="D170" s="261"/>
      <c r="E170" s="261"/>
      <c r="F170" s="261"/>
      <c r="G170" s="262" t="s">
        <v>227</v>
      </c>
      <c r="H170" s="263"/>
      <c r="I170" s="266">
        <f>SUM(I169)</f>
        <v>0</v>
      </c>
    </row>
    <row r="171" spans="1:9" ht="15.75" thickBot="1">
      <c r="A171" s="264" t="s">
        <v>228</v>
      </c>
      <c r="B171" s="264"/>
      <c r="C171" s="265" t="s">
        <v>218</v>
      </c>
      <c r="D171" s="265" t="s">
        <v>229</v>
      </c>
      <c r="E171" s="976" t="s">
        <v>220</v>
      </c>
      <c r="F171" s="979"/>
      <c r="G171" s="980" t="s">
        <v>230</v>
      </c>
      <c r="H171" s="980"/>
      <c r="I171" s="980"/>
    </row>
    <row r="172" spans="1:9">
      <c r="A172" s="255"/>
      <c r="B172" s="256"/>
      <c r="C172" s="257"/>
      <c r="D172" s="255"/>
      <c r="E172" s="260"/>
      <c r="F172" s="260"/>
      <c r="G172" s="260"/>
      <c r="H172" s="260"/>
      <c r="I172" s="259">
        <f>ROUND(C172*E172,4)</f>
        <v>0</v>
      </c>
    </row>
    <row r="173" spans="1:9">
      <c r="A173" s="255"/>
      <c r="B173" s="256"/>
      <c r="C173" s="257"/>
      <c r="D173" s="255"/>
      <c r="E173" s="260"/>
      <c r="F173" s="260"/>
      <c r="G173" s="260"/>
      <c r="H173" s="260"/>
      <c r="I173" s="259">
        <f>ROUND(C173*E173,4)</f>
        <v>0</v>
      </c>
    </row>
    <row r="174" spans="1:9">
      <c r="A174" s="260"/>
      <c r="B174" s="260"/>
      <c r="C174" s="977" t="s">
        <v>233</v>
      </c>
      <c r="D174" s="981"/>
      <c r="E174" s="981"/>
      <c r="F174" s="981"/>
      <c r="G174" s="981"/>
      <c r="H174" s="982">
        <f>SUM(I172:I173)</f>
        <v>0</v>
      </c>
      <c r="I174" s="977"/>
    </row>
    <row r="175" spans="1:9" ht="15.75" thickBot="1">
      <c r="A175" s="261"/>
      <c r="B175" s="261"/>
      <c r="C175" s="983" t="s">
        <v>234</v>
      </c>
      <c r="D175" s="984"/>
      <c r="E175" s="984"/>
      <c r="F175" s="984"/>
      <c r="G175" s="984"/>
      <c r="H175" s="262"/>
      <c r="I175" s="266">
        <f>SUM(H174,I170)</f>
        <v>0</v>
      </c>
    </row>
    <row r="176" spans="1:9">
      <c r="A176" s="260"/>
      <c r="B176" s="260"/>
      <c r="C176" s="985" t="s">
        <v>235</v>
      </c>
      <c r="D176" s="986"/>
      <c r="E176" s="986"/>
      <c r="F176" s="986"/>
      <c r="G176" s="986"/>
      <c r="H176" s="269"/>
      <c r="I176" s="268">
        <f>I175/H165</f>
        <v>0</v>
      </c>
    </row>
    <row r="177" spans="1:9">
      <c r="A177" s="260"/>
      <c r="B177" s="260"/>
      <c r="C177" s="267"/>
      <c r="D177" s="267"/>
      <c r="E177" s="267"/>
      <c r="F177" s="267"/>
      <c r="G177" s="269" t="s">
        <v>236</v>
      </c>
      <c r="H177" s="267"/>
      <c r="I177" s="259" t="s">
        <v>117</v>
      </c>
    </row>
    <row r="178" spans="1:9" ht="15.75" thickBot="1">
      <c r="A178" s="261"/>
      <c r="B178" s="261"/>
      <c r="C178" s="263"/>
      <c r="D178" s="263"/>
      <c r="E178" s="263"/>
      <c r="F178" s="263"/>
      <c r="G178" s="262" t="s">
        <v>237</v>
      </c>
      <c r="H178" s="263"/>
      <c r="I178" s="263" t="s">
        <v>117</v>
      </c>
    </row>
    <row r="179" spans="1:9" ht="15.75" thickBot="1">
      <c r="A179" s="264" t="s">
        <v>238</v>
      </c>
      <c r="B179" s="264"/>
      <c r="C179" s="265" t="s">
        <v>218</v>
      </c>
      <c r="D179" s="265" t="s">
        <v>229</v>
      </c>
      <c r="E179" s="980" t="s">
        <v>239</v>
      </c>
      <c r="F179" s="980"/>
      <c r="G179" s="980" t="s">
        <v>240</v>
      </c>
      <c r="H179" s="980"/>
      <c r="I179" s="980"/>
    </row>
    <row r="180" spans="1:9" ht="15.75" thickBot="1">
      <c r="A180" s="270"/>
      <c r="B180" s="270"/>
      <c r="C180" s="980" t="s">
        <v>241</v>
      </c>
      <c r="D180" s="987"/>
      <c r="E180" s="987"/>
      <c r="F180" s="987"/>
      <c r="G180" s="987"/>
      <c r="H180" s="270"/>
      <c r="I180" s="270"/>
    </row>
    <row r="181" spans="1:9" ht="15.75" thickBot="1">
      <c r="A181" s="264" t="s">
        <v>242</v>
      </c>
      <c r="B181" s="264"/>
      <c r="C181" s="265" t="s">
        <v>218</v>
      </c>
      <c r="D181" s="265" t="s">
        <v>229</v>
      </c>
      <c r="E181" s="980" t="s">
        <v>240</v>
      </c>
      <c r="F181" s="980"/>
      <c r="G181" s="980" t="s">
        <v>240</v>
      </c>
      <c r="H181" s="980"/>
      <c r="I181" s="980"/>
    </row>
    <row r="182" spans="1:9">
      <c r="A182" s="255"/>
      <c r="B182" s="256"/>
      <c r="C182" s="271"/>
      <c r="D182" s="255"/>
      <c r="E182" s="255"/>
      <c r="F182" s="259"/>
      <c r="G182" s="260"/>
      <c r="H182" s="260"/>
      <c r="I182" s="272">
        <f>ROUND(C182*F182,4)</f>
        <v>0</v>
      </c>
    </row>
    <row r="183" spans="1:9" ht="15.75" thickBot="1">
      <c r="A183" s="261"/>
      <c r="B183" s="261"/>
      <c r="C183" s="983" t="s">
        <v>243</v>
      </c>
      <c r="D183" s="984"/>
      <c r="E183" s="984"/>
      <c r="F183" s="984"/>
      <c r="G183" s="984"/>
      <c r="H183" s="263"/>
      <c r="I183" s="266">
        <f>SUM(I182)</f>
        <v>0</v>
      </c>
    </row>
    <row r="184" spans="1:9" ht="15.75" thickBot="1">
      <c r="A184" s="264"/>
      <c r="B184" s="264"/>
      <c r="C184" s="273"/>
      <c r="D184" s="273"/>
      <c r="E184" s="273"/>
      <c r="F184" s="273"/>
      <c r="G184" s="273" t="s">
        <v>244</v>
      </c>
      <c r="H184" s="273"/>
      <c r="I184" s="274">
        <f>SUM(I183,I176,I177,I178)</f>
        <v>0</v>
      </c>
    </row>
    <row r="185" spans="1:9" ht="15.75" thickBot="1">
      <c r="A185" s="264" t="s">
        <v>245</v>
      </c>
      <c r="B185" s="264"/>
      <c r="C185" s="265" t="s">
        <v>246</v>
      </c>
      <c r="D185" s="265" t="s">
        <v>218</v>
      </c>
      <c r="E185" s="265" t="s">
        <v>229</v>
      </c>
      <c r="F185" s="980" t="s">
        <v>240</v>
      </c>
      <c r="G185" s="980"/>
      <c r="H185" s="980" t="s">
        <v>240</v>
      </c>
      <c r="I185" s="980"/>
    </row>
    <row r="186" spans="1:9">
      <c r="A186" s="255"/>
      <c r="B186" s="256"/>
      <c r="C186" s="255"/>
      <c r="D186" s="271"/>
      <c r="E186" s="255"/>
      <c r="F186" s="255"/>
      <c r="G186" s="259"/>
      <c r="H186" s="267"/>
      <c r="I186" s="259">
        <f>ROUND(D186*G186,4)</f>
        <v>0</v>
      </c>
    </row>
    <row r="187" spans="1:9" ht="15.75" thickBot="1">
      <c r="A187" s="275"/>
      <c r="B187" s="275"/>
      <c r="C187" s="983" t="s">
        <v>247</v>
      </c>
      <c r="D187" s="983"/>
      <c r="E187" s="983"/>
      <c r="F187" s="983"/>
      <c r="G187" s="983"/>
      <c r="H187" s="262"/>
      <c r="I187" s="266">
        <f>SUM(I186)</f>
        <v>0</v>
      </c>
    </row>
    <row r="188" spans="1:9" ht="15.75" thickBot="1">
      <c r="A188" s="972" t="s">
        <v>248</v>
      </c>
      <c r="B188" s="972"/>
      <c r="C188" s="974" t="s">
        <v>218</v>
      </c>
      <c r="D188" s="974" t="s">
        <v>229</v>
      </c>
      <c r="E188" s="988" t="s">
        <v>249</v>
      </c>
      <c r="F188" s="988"/>
      <c r="G188" s="988"/>
      <c r="H188" s="276"/>
      <c r="I188" s="974" t="s">
        <v>240</v>
      </c>
    </row>
    <row r="189" spans="1:9" ht="15.75" thickBot="1">
      <c r="A189" s="973"/>
      <c r="B189" s="973"/>
      <c r="C189" s="975"/>
      <c r="D189" s="975"/>
      <c r="E189" s="277" t="s">
        <v>250</v>
      </c>
      <c r="F189" s="277" t="s">
        <v>251</v>
      </c>
      <c r="G189" s="277" t="s">
        <v>252</v>
      </c>
      <c r="H189" s="277"/>
      <c r="I189" s="975"/>
    </row>
    <row r="190" spans="1:9">
      <c r="A190" s="255"/>
      <c r="B190" s="256"/>
      <c r="C190" s="257"/>
      <c r="D190" s="255"/>
      <c r="E190" s="255"/>
      <c r="F190" s="255"/>
      <c r="G190" s="258"/>
      <c r="H190" s="255"/>
      <c r="I190" s="267" t="e">
        <f>ROUND((C190*G190)*$I$221,4)</f>
        <v>#DIV/0!</v>
      </c>
    </row>
    <row r="191" spans="1:9">
      <c r="A191" s="278"/>
      <c r="B191" s="278"/>
      <c r="C191" s="977" t="s">
        <v>254</v>
      </c>
      <c r="D191" s="977"/>
      <c r="E191" s="977"/>
      <c r="F191" s="977"/>
      <c r="G191" s="977"/>
      <c r="H191" s="269"/>
      <c r="I191" s="269" t="e">
        <f>SUM(I190)</f>
        <v>#DIV/0!</v>
      </c>
    </row>
    <row r="192" spans="1:9" ht="15.75" thickBot="1">
      <c r="A192" s="279"/>
      <c r="B192" s="279"/>
      <c r="C192" s="280"/>
      <c r="D192" s="280"/>
      <c r="E192" s="978" t="s">
        <v>255</v>
      </c>
      <c r="F192" s="978"/>
      <c r="G192" s="978"/>
      <c r="H192" s="279"/>
      <c r="I192" s="281" t="e">
        <f>SUM(I191,I187,I184)</f>
        <v>#DIV/0!</v>
      </c>
    </row>
    <row r="193" spans="1:9" ht="15.75" thickTop="1">
      <c r="A193" s="278"/>
      <c r="B193" s="278"/>
      <c r="C193" s="269"/>
      <c r="D193" s="269"/>
      <c r="E193" s="269"/>
      <c r="F193" s="269" t="s">
        <v>88</v>
      </c>
      <c r="G193" s="282"/>
      <c r="H193" s="278"/>
      <c r="I193" s="268" t="e">
        <f>ROUND(I192*G193,4)</f>
        <v>#DIV/0!</v>
      </c>
    </row>
    <row r="194" spans="1:9" ht="15.75" thickBot="1">
      <c r="A194" s="279"/>
      <c r="B194" s="279"/>
      <c r="C194" s="280"/>
      <c r="D194" s="280"/>
      <c r="E194" s="280"/>
      <c r="F194" s="279"/>
      <c r="G194" s="279" t="s">
        <v>256</v>
      </c>
      <c r="H194" s="279"/>
      <c r="I194" s="508" t="e">
        <f>ROUND(SUM(I192,I193),2)</f>
        <v>#DIV/0!</v>
      </c>
    </row>
    <row r="195" spans="1:9" ht="15.75" thickTop="1">
      <c r="A195" s="283" t="s">
        <v>257</v>
      </c>
    </row>
    <row r="197" spans="1:9" ht="23.25" thickBot="1">
      <c r="A197" s="284" t="s">
        <v>212</v>
      </c>
      <c r="B197" s="285"/>
      <c r="C197" s="285"/>
      <c r="D197" s="285"/>
      <c r="E197" s="285"/>
      <c r="F197" s="285"/>
      <c r="G197" s="285"/>
      <c r="H197" s="285"/>
      <c r="I197" s="286" t="s">
        <v>203</v>
      </c>
    </row>
    <row r="198" spans="1:9" ht="18.75" thickTop="1">
      <c r="A198" s="287" t="s">
        <v>213</v>
      </c>
      <c r="B198" s="287"/>
      <c r="C198" s="287"/>
      <c r="D198" s="287" t="str">
        <f>$M$1</f>
        <v>BAHIA</v>
      </c>
      <c r="E198" s="287"/>
      <c r="F198" s="287"/>
      <c r="G198" s="287"/>
      <c r="H198" s="287"/>
      <c r="I198" s="287"/>
    </row>
    <row r="199" spans="1:9" ht="15.75">
      <c r="A199" s="288" t="s">
        <v>214</v>
      </c>
      <c r="B199" s="288"/>
      <c r="C199" s="288"/>
      <c r="D199" s="288" t="str">
        <f>M2</f>
        <v>ABRIL/21</v>
      </c>
      <c r="E199" s="288"/>
      <c r="F199" s="288"/>
      <c r="G199" s="289" t="s">
        <v>215</v>
      </c>
      <c r="H199" s="290"/>
      <c r="I199" s="291" t="s">
        <v>253</v>
      </c>
    </row>
    <row r="200" spans="1:9" ht="16.5" thickBot="1">
      <c r="A200" s="292">
        <v>5915324</v>
      </c>
      <c r="B200" s="1004" t="s">
        <v>259</v>
      </c>
      <c r="C200" s="1004"/>
      <c r="D200" s="1004"/>
      <c r="E200" s="1004"/>
      <c r="F200" s="1004"/>
      <c r="G200" s="1004"/>
      <c r="H200" s="1005" t="s">
        <v>216</v>
      </c>
      <c r="I200" s="1006"/>
    </row>
    <row r="201" spans="1:9" ht="15.75" thickBot="1">
      <c r="A201" s="992" t="s">
        <v>217</v>
      </c>
      <c r="B201" s="992"/>
      <c r="C201" s="994" t="s">
        <v>218</v>
      </c>
      <c r="D201" s="996" t="s">
        <v>219</v>
      </c>
      <c r="E201" s="996"/>
      <c r="F201" s="996" t="s">
        <v>220</v>
      </c>
      <c r="G201" s="996"/>
      <c r="H201" s="293"/>
      <c r="I201" s="293" t="s">
        <v>221</v>
      </c>
    </row>
    <row r="202" spans="1:9" ht="15.75" thickBot="1">
      <c r="A202" s="993"/>
      <c r="B202" s="993"/>
      <c r="C202" s="995"/>
      <c r="D202" s="294" t="s">
        <v>222</v>
      </c>
      <c r="E202" s="294" t="s">
        <v>223</v>
      </c>
      <c r="F202" s="294" t="s">
        <v>224</v>
      </c>
      <c r="G202" s="294" t="s">
        <v>225</v>
      </c>
      <c r="H202" s="294"/>
      <c r="I202" s="294" t="s">
        <v>226</v>
      </c>
    </row>
    <row r="203" spans="1:9">
      <c r="A203" s="295"/>
      <c r="B203" s="296"/>
      <c r="C203" s="297"/>
      <c r="D203" s="298"/>
      <c r="E203" s="298"/>
      <c r="F203" s="299"/>
      <c r="G203" s="299"/>
      <c r="H203" s="308"/>
      <c r="I203" s="299">
        <f>ROUND((C203*(D203*F203))+(C203*(E203*G203)),4)</f>
        <v>0</v>
      </c>
    </row>
    <row r="204" spans="1:9" ht="15.75" thickBot="1">
      <c r="A204" s="301"/>
      <c r="B204" s="301"/>
      <c r="C204" s="301"/>
      <c r="D204" s="301"/>
      <c r="E204" s="301"/>
      <c r="F204" s="301"/>
      <c r="G204" s="302" t="s">
        <v>227</v>
      </c>
      <c r="H204" s="303"/>
      <c r="I204" s="304">
        <f>SUM(I203)</f>
        <v>0</v>
      </c>
    </row>
    <row r="205" spans="1:9" ht="15.75" thickBot="1">
      <c r="A205" s="305" t="s">
        <v>228</v>
      </c>
      <c r="B205" s="305"/>
      <c r="C205" s="306" t="s">
        <v>218</v>
      </c>
      <c r="D205" s="306" t="s">
        <v>229</v>
      </c>
      <c r="E205" s="996" t="s">
        <v>220</v>
      </c>
      <c r="F205" s="1000"/>
      <c r="G205" s="997" t="s">
        <v>230</v>
      </c>
      <c r="H205" s="997"/>
      <c r="I205" s="997"/>
    </row>
    <row r="206" spans="1:9">
      <c r="A206" s="308"/>
      <c r="B206" s="308"/>
      <c r="C206" s="990" t="s">
        <v>233</v>
      </c>
      <c r="D206" s="1001"/>
      <c r="E206" s="1001"/>
      <c r="F206" s="1001"/>
      <c r="G206" s="1001"/>
      <c r="H206" s="1001" t="s">
        <v>117</v>
      </c>
      <c r="I206" s="1001"/>
    </row>
    <row r="207" spans="1:9" ht="15.75" thickBot="1">
      <c r="A207" s="301"/>
      <c r="B207" s="301"/>
      <c r="C207" s="1002" t="s">
        <v>234</v>
      </c>
      <c r="D207" s="1003"/>
      <c r="E207" s="1003"/>
      <c r="F207" s="1003"/>
      <c r="G207" s="1003"/>
      <c r="H207" s="303"/>
      <c r="I207" s="304">
        <f>SUM(I204)</f>
        <v>0</v>
      </c>
    </row>
    <row r="208" spans="1:9">
      <c r="A208" s="308"/>
      <c r="B208" s="308"/>
      <c r="C208" s="990" t="s">
        <v>235</v>
      </c>
      <c r="D208" s="1001"/>
      <c r="E208" s="1001"/>
      <c r="F208" s="1001"/>
      <c r="G208" s="1001"/>
      <c r="H208" s="309"/>
      <c r="I208" s="310" t="e">
        <f>I207/H199</f>
        <v>#DIV/0!</v>
      </c>
    </row>
    <row r="209" spans="1:9">
      <c r="A209" s="308"/>
      <c r="B209" s="308"/>
      <c r="C209" s="309"/>
      <c r="D209" s="309"/>
      <c r="E209" s="309"/>
      <c r="F209" s="309"/>
      <c r="G209" s="311" t="s">
        <v>236</v>
      </c>
      <c r="H209" s="309"/>
      <c r="I209" s="299" t="s">
        <v>117</v>
      </c>
    </row>
    <row r="210" spans="1:9" ht="15.75" thickBot="1">
      <c r="A210" s="301"/>
      <c r="B210" s="301"/>
      <c r="C210" s="303"/>
      <c r="D210" s="303"/>
      <c r="E210" s="303"/>
      <c r="F210" s="303"/>
      <c r="G210" s="302" t="s">
        <v>237</v>
      </c>
      <c r="H210" s="303"/>
      <c r="I210" s="303" t="s">
        <v>117</v>
      </c>
    </row>
    <row r="211" spans="1:9" ht="15.75" thickBot="1">
      <c r="A211" s="305" t="s">
        <v>238</v>
      </c>
      <c r="B211" s="305"/>
      <c r="C211" s="306" t="s">
        <v>218</v>
      </c>
      <c r="D211" s="306" t="s">
        <v>229</v>
      </c>
      <c r="E211" s="997" t="s">
        <v>239</v>
      </c>
      <c r="F211" s="997"/>
      <c r="G211" s="997" t="s">
        <v>240</v>
      </c>
      <c r="H211" s="997"/>
      <c r="I211" s="997"/>
    </row>
    <row r="212" spans="1:9" ht="15.75" thickBot="1">
      <c r="A212" s="312"/>
      <c r="B212" s="312"/>
      <c r="C212" s="997" t="s">
        <v>241</v>
      </c>
      <c r="D212" s="999"/>
      <c r="E212" s="999"/>
      <c r="F212" s="999"/>
      <c r="G212" s="999"/>
      <c r="H212" s="312"/>
      <c r="I212" s="312"/>
    </row>
    <row r="213" spans="1:9" ht="15.75" thickBot="1">
      <c r="A213" s="305" t="s">
        <v>242</v>
      </c>
      <c r="B213" s="305"/>
      <c r="C213" s="306" t="s">
        <v>218</v>
      </c>
      <c r="D213" s="306" t="s">
        <v>229</v>
      </c>
      <c r="E213" s="997" t="s">
        <v>240</v>
      </c>
      <c r="F213" s="997"/>
      <c r="G213" s="997" t="s">
        <v>240</v>
      </c>
      <c r="H213" s="997"/>
      <c r="I213" s="997"/>
    </row>
    <row r="214" spans="1:9" ht="15.75" thickBot="1">
      <c r="A214" s="312"/>
      <c r="B214" s="312"/>
      <c r="C214" s="997" t="s">
        <v>243</v>
      </c>
      <c r="D214" s="999"/>
      <c r="E214" s="999"/>
      <c r="F214" s="999"/>
      <c r="G214" s="999"/>
      <c r="H214" s="313"/>
      <c r="I214" s="313"/>
    </row>
    <row r="215" spans="1:9" ht="15.75" thickBot="1">
      <c r="A215" s="305"/>
      <c r="B215" s="305"/>
      <c r="C215" s="314"/>
      <c r="D215" s="314"/>
      <c r="E215" s="314"/>
      <c r="F215" s="314"/>
      <c r="G215" s="314" t="s">
        <v>244</v>
      </c>
      <c r="H215" s="314"/>
      <c r="I215" s="315" t="e">
        <f>SUM(I208,I209,I210)</f>
        <v>#DIV/0!</v>
      </c>
    </row>
    <row r="216" spans="1:9" ht="15.75" thickBot="1">
      <c r="A216" s="305" t="s">
        <v>245</v>
      </c>
      <c r="B216" s="305"/>
      <c r="C216" s="306" t="s">
        <v>246</v>
      </c>
      <c r="D216" s="306" t="s">
        <v>218</v>
      </c>
      <c r="E216" s="306" t="s">
        <v>229</v>
      </c>
      <c r="F216" s="997" t="s">
        <v>240</v>
      </c>
      <c r="G216" s="997"/>
      <c r="H216" s="997" t="s">
        <v>240</v>
      </c>
      <c r="I216" s="997"/>
    </row>
    <row r="217" spans="1:9" ht="15.75" thickBot="1">
      <c r="A217" s="305"/>
      <c r="B217" s="305"/>
      <c r="C217" s="997" t="s">
        <v>247</v>
      </c>
      <c r="D217" s="997"/>
      <c r="E217" s="997"/>
      <c r="F217" s="997"/>
      <c r="G217" s="997"/>
      <c r="H217" s="314"/>
      <c r="I217" s="314"/>
    </row>
    <row r="218" spans="1:9" ht="15.75" thickBot="1">
      <c r="A218" s="992" t="s">
        <v>248</v>
      </c>
      <c r="B218" s="992"/>
      <c r="C218" s="994" t="s">
        <v>218</v>
      </c>
      <c r="D218" s="994" t="s">
        <v>229</v>
      </c>
      <c r="E218" s="998" t="s">
        <v>249</v>
      </c>
      <c r="F218" s="998"/>
      <c r="G218" s="998"/>
      <c r="H218" s="316"/>
      <c r="I218" s="994" t="s">
        <v>240</v>
      </c>
    </row>
    <row r="219" spans="1:9" ht="15.75" thickBot="1">
      <c r="A219" s="993"/>
      <c r="B219" s="993"/>
      <c r="C219" s="995"/>
      <c r="D219" s="995"/>
      <c r="E219" s="317" t="s">
        <v>250</v>
      </c>
      <c r="F219" s="317" t="s">
        <v>251</v>
      </c>
      <c r="G219" s="317" t="s">
        <v>252</v>
      </c>
      <c r="H219" s="317"/>
      <c r="I219" s="995"/>
    </row>
    <row r="220" spans="1:9">
      <c r="A220" s="321"/>
      <c r="B220" s="321"/>
      <c r="C220" s="990" t="s">
        <v>254</v>
      </c>
      <c r="D220" s="990"/>
      <c r="E220" s="990"/>
      <c r="F220" s="990"/>
      <c r="G220" s="990"/>
      <c r="H220" s="322"/>
      <c r="I220" s="322" t="s">
        <v>117</v>
      </c>
    </row>
    <row r="221" spans="1:9" ht="15.75" thickBot="1">
      <c r="A221" s="318"/>
      <c r="B221" s="318"/>
      <c r="C221" s="319"/>
      <c r="D221" s="319"/>
      <c r="E221" s="991" t="s">
        <v>255</v>
      </c>
      <c r="F221" s="991"/>
      <c r="G221" s="991"/>
      <c r="H221" s="318"/>
      <c r="I221" s="323" t="e">
        <f>ROUND(SUM(I215),2)</f>
        <v>#DIV/0!</v>
      </c>
    </row>
    <row r="222" spans="1:9" ht="15.75" thickTop="1">
      <c r="A222" s="283" t="s">
        <v>257</v>
      </c>
    </row>
    <row r="224" spans="1:9" ht="23.25" thickBot="1">
      <c r="A224" s="242" t="s">
        <v>212</v>
      </c>
      <c r="B224" s="243"/>
      <c r="C224" s="243"/>
      <c r="D224" s="243"/>
      <c r="E224" s="243"/>
      <c r="F224" s="243"/>
      <c r="G224" s="243"/>
      <c r="H224" s="243"/>
      <c r="I224" s="244" t="s">
        <v>203</v>
      </c>
    </row>
    <row r="225" spans="1:9" ht="18.75" thickTop="1">
      <c r="A225" s="245" t="s">
        <v>213</v>
      </c>
      <c r="B225" s="245"/>
      <c r="C225" s="245"/>
      <c r="D225" s="245" t="str">
        <f>$M$1</f>
        <v>BAHIA</v>
      </c>
      <c r="E225" s="245"/>
      <c r="F225" s="245"/>
      <c r="G225" s="245"/>
      <c r="H225" s="245"/>
      <c r="I225" s="245"/>
    </row>
    <row r="226" spans="1:9" ht="15.75">
      <c r="A226" s="248" t="s">
        <v>419</v>
      </c>
      <c r="B226" s="248"/>
      <c r="C226" s="248"/>
      <c r="D226" s="248" t="str">
        <f>M2</f>
        <v>ABRIL/21</v>
      </c>
      <c r="E226" s="248"/>
      <c r="F226" s="248"/>
      <c r="G226" s="249" t="s">
        <v>215</v>
      </c>
      <c r="H226" s="338"/>
      <c r="I226" s="251" t="s">
        <v>165</v>
      </c>
    </row>
    <row r="227" spans="1:9" ht="16.5" thickBot="1">
      <c r="A227" s="520"/>
      <c r="B227" s="989" t="s">
        <v>170</v>
      </c>
      <c r="C227" s="989"/>
      <c r="D227" s="989"/>
      <c r="E227" s="989"/>
      <c r="F227" s="989"/>
      <c r="G227" s="989"/>
      <c r="H227" s="970" t="s">
        <v>216</v>
      </c>
      <c r="I227" s="971"/>
    </row>
    <row r="228" spans="1:9" ht="15.75" thickBot="1">
      <c r="A228" s="972" t="s">
        <v>217</v>
      </c>
      <c r="B228" s="972"/>
      <c r="C228" s="974" t="s">
        <v>218</v>
      </c>
      <c r="D228" s="976" t="s">
        <v>219</v>
      </c>
      <c r="E228" s="976"/>
      <c r="F228" s="976" t="s">
        <v>220</v>
      </c>
      <c r="G228" s="976"/>
      <c r="H228" s="253"/>
      <c r="I228" s="253" t="s">
        <v>221</v>
      </c>
    </row>
    <row r="229" spans="1:9" ht="15.75" thickBot="1">
      <c r="A229" s="973"/>
      <c r="B229" s="973"/>
      <c r="C229" s="975"/>
      <c r="D229" s="254" t="s">
        <v>222</v>
      </c>
      <c r="E229" s="254" t="s">
        <v>223</v>
      </c>
      <c r="F229" s="254" t="s">
        <v>224</v>
      </c>
      <c r="G229" s="254" t="s">
        <v>225</v>
      </c>
      <c r="H229" s="254"/>
      <c r="I229" s="254" t="s">
        <v>226</v>
      </c>
    </row>
    <row r="230" spans="1:9">
      <c r="A230" s="255"/>
      <c r="B230" s="256"/>
      <c r="C230" s="257"/>
      <c r="D230" s="258"/>
      <c r="E230" s="258"/>
      <c r="F230" s="259"/>
      <c r="G230" s="259"/>
      <c r="H230" s="260"/>
      <c r="I230" s="259">
        <f>ROUND((C230*(D230*F230))+(C230*(E230*G230)),4)</f>
        <v>0</v>
      </c>
    </row>
    <row r="231" spans="1:9" ht="15.75" thickBot="1">
      <c r="A231" s="261"/>
      <c r="B231" s="261"/>
      <c r="C231" s="261"/>
      <c r="D231" s="261"/>
      <c r="E231" s="261"/>
      <c r="F231" s="261"/>
      <c r="G231" s="262" t="s">
        <v>227</v>
      </c>
      <c r="H231" s="263"/>
      <c r="I231" s="266">
        <f>SUM(I230)</f>
        <v>0</v>
      </c>
    </row>
    <row r="232" spans="1:9" ht="15.75" thickBot="1">
      <c r="A232" s="264" t="s">
        <v>228</v>
      </c>
      <c r="B232" s="264"/>
      <c r="C232" s="265" t="s">
        <v>218</v>
      </c>
      <c r="D232" s="265" t="s">
        <v>229</v>
      </c>
      <c r="E232" s="976" t="s">
        <v>220</v>
      </c>
      <c r="F232" s="979"/>
      <c r="G232" s="980" t="s">
        <v>230</v>
      </c>
      <c r="H232" s="980"/>
      <c r="I232" s="980"/>
    </row>
    <row r="233" spans="1:9">
      <c r="A233" s="255"/>
      <c r="B233" s="256"/>
      <c r="C233" s="257"/>
      <c r="D233" s="255"/>
      <c r="E233" s="260"/>
      <c r="F233" s="260"/>
      <c r="G233" s="260"/>
      <c r="H233" s="260"/>
      <c r="I233" s="259">
        <f>ROUND(C233*E233,4)</f>
        <v>0</v>
      </c>
    </row>
    <row r="234" spans="1:9">
      <c r="A234" s="255"/>
      <c r="B234" s="256"/>
      <c r="C234" s="257"/>
      <c r="D234" s="255"/>
      <c r="E234" s="260"/>
      <c r="F234" s="260"/>
      <c r="G234" s="260"/>
      <c r="H234" s="260"/>
      <c r="I234" s="259">
        <f>ROUND(C234*E234,4)</f>
        <v>0</v>
      </c>
    </row>
    <row r="235" spans="1:9">
      <c r="A235" s="260"/>
      <c r="B235" s="260"/>
      <c r="C235" s="977" t="s">
        <v>233</v>
      </c>
      <c r="D235" s="981"/>
      <c r="E235" s="981"/>
      <c r="F235" s="981"/>
      <c r="G235" s="981"/>
      <c r="H235" s="982">
        <f>SUM(I233:I234)</f>
        <v>0</v>
      </c>
      <c r="I235" s="977"/>
    </row>
    <row r="236" spans="1:9" ht="15.75" thickBot="1">
      <c r="A236" s="261"/>
      <c r="B236" s="261"/>
      <c r="C236" s="983" t="s">
        <v>234</v>
      </c>
      <c r="D236" s="984"/>
      <c r="E236" s="984"/>
      <c r="F236" s="984"/>
      <c r="G236" s="984"/>
      <c r="H236" s="263"/>
      <c r="I236" s="266">
        <f>SUM(I231,H235)</f>
        <v>0</v>
      </c>
    </row>
    <row r="237" spans="1:9">
      <c r="A237" s="260"/>
      <c r="B237" s="260"/>
      <c r="C237" s="985" t="s">
        <v>235</v>
      </c>
      <c r="D237" s="986"/>
      <c r="E237" s="986"/>
      <c r="F237" s="986"/>
      <c r="G237" s="986"/>
      <c r="H237" s="267"/>
      <c r="I237" s="268" t="e">
        <f>I236/H226</f>
        <v>#DIV/0!</v>
      </c>
    </row>
    <row r="238" spans="1:9">
      <c r="A238" s="260"/>
      <c r="B238" s="260"/>
      <c r="C238" s="267"/>
      <c r="D238" s="267"/>
      <c r="E238" s="267"/>
      <c r="F238" s="267"/>
      <c r="G238" s="269" t="s">
        <v>236</v>
      </c>
      <c r="H238" s="267"/>
      <c r="I238" s="259" t="s">
        <v>117</v>
      </c>
    </row>
    <row r="239" spans="1:9" ht="15.75" thickBot="1">
      <c r="A239" s="261"/>
      <c r="B239" s="261"/>
      <c r="C239" s="263"/>
      <c r="D239" s="263"/>
      <c r="E239" s="263"/>
      <c r="F239" s="263"/>
      <c r="G239" s="262" t="s">
        <v>237</v>
      </c>
      <c r="H239" s="263"/>
      <c r="I239" s="263" t="s">
        <v>117</v>
      </c>
    </row>
    <row r="240" spans="1:9" ht="15.75" thickBot="1">
      <c r="A240" s="264" t="s">
        <v>238</v>
      </c>
      <c r="B240" s="264"/>
      <c r="C240" s="265" t="s">
        <v>218</v>
      </c>
      <c r="D240" s="265" t="s">
        <v>229</v>
      </c>
      <c r="E240" s="980" t="s">
        <v>239</v>
      </c>
      <c r="F240" s="980"/>
      <c r="G240" s="980" t="s">
        <v>240</v>
      </c>
      <c r="H240" s="980"/>
      <c r="I240" s="980"/>
    </row>
    <row r="241" spans="1:11" ht="15" customHeight="1">
      <c r="A241" s="255"/>
      <c r="B241" s="256"/>
      <c r="C241" s="257"/>
      <c r="D241" s="255"/>
      <c r="E241" s="255"/>
      <c r="F241" s="260"/>
      <c r="G241" s="260"/>
      <c r="H241" s="260"/>
      <c r="I241" s="272">
        <f>ROUND(C241*F241,4)</f>
        <v>0</v>
      </c>
    </row>
    <row r="242" spans="1:11">
      <c r="A242" s="255"/>
      <c r="B242" s="256"/>
      <c r="C242" s="257"/>
      <c r="D242" s="255"/>
      <c r="E242" s="255"/>
      <c r="F242" s="260"/>
      <c r="G242" s="260"/>
      <c r="H242" s="260"/>
      <c r="I242" s="272">
        <f>ROUND(C242*F242,4)</f>
        <v>0</v>
      </c>
    </row>
    <row r="243" spans="1:11" ht="15.75" thickBot="1">
      <c r="A243" s="261"/>
      <c r="B243" s="261"/>
      <c r="C243" s="983" t="s">
        <v>241</v>
      </c>
      <c r="D243" s="984"/>
      <c r="E243" s="984"/>
      <c r="F243" s="984"/>
      <c r="G243" s="984"/>
      <c r="H243" s="261"/>
      <c r="I243" s="337">
        <f>SUM(I241:I242)</f>
        <v>0</v>
      </c>
    </row>
    <row r="244" spans="1:11" ht="15.75" thickBot="1">
      <c r="A244" s="264" t="s">
        <v>242</v>
      </c>
      <c r="B244" s="264"/>
      <c r="C244" s="265" t="s">
        <v>218</v>
      </c>
      <c r="D244" s="265" t="s">
        <v>229</v>
      </c>
      <c r="E244" s="980" t="s">
        <v>240</v>
      </c>
      <c r="F244" s="980"/>
      <c r="G244" s="980" t="s">
        <v>240</v>
      </c>
      <c r="H244" s="980"/>
      <c r="I244" s="980"/>
    </row>
    <row r="245" spans="1:11">
      <c r="A245" s="255"/>
      <c r="B245" s="256"/>
      <c r="C245" s="271"/>
      <c r="D245" s="255"/>
      <c r="E245" s="255"/>
      <c r="F245" s="259"/>
      <c r="G245" s="260"/>
      <c r="H245" s="260"/>
      <c r="I245" s="272">
        <f>ROUND(C245*F245,4)</f>
        <v>0</v>
      </c>
    </row>
    <row r="246" spans="1:11">
      <c r="A246" s="255"/>
      <c r="B246" s="256"/>
      <c r="C246" s="271"/>
      <c r="D246" s="255"/>
      <c r="E246" s="255"/>
      <c r="F246" s="259"/>
      <c r="G246" s="260"/>
      <c r="H246" s="260"/>
      <c r="I246" s="272">
        <f>ROUND(C246*F246,4)</f>
        <v>0</v>
      </c>
    </row>
    <row r="247" spans="1:11" ht="15.75" thickBot="1">
      <c r="A247" s="261"/>
      <c r="B247" s="261"/>
      <c r="C247" s="983" t="s">
        <v>243</v>
      </c>
      <c r="D247" s="984"/>
      <c r="E247" s="984"/>
      <c r="F247" s="984"/>
      <c r="G247" s="984"/>
      <c r="H247" s="263"/>
      <c r="I247" s="266">
        <f>SUM(I245:I246)</f>
        <v>0</v>
      </c>
    </row>
    <row r="248" spans="1:11" ht="15.75" thickBot="1">
      <c r="A248" s="264"/>
      <c r="B248" s="264"/>
      <c r="C248" s="273"/>
      <c r="D248" s="273"/>
      <c r="E248" s="273"/>
      <c r="F248" s="273"/>
      <c r="G248" s="273" t="s">
        <v>244</v>
      </c>
      <c r="H248" s="273"/>
      <c r="I248" s="274" t="e">
        <f>SUM(I247,I243,I237,I238,I239)</f>
        <v>#DIV/0!</v>
      </c>
    </row>
    <row r="249" spans="1:11" ht="15.75" thickBot="1">
      <c r="A249" s="264" t="s">
        <v>245</v>
      </c>
      <c r="B249" s="264"/>
      <c r="C249" s="265" t="s">
        <v>246</v>
      </c>
      <c r="D249" s="265" t="s">
        <v>218</v>
      </c>
      <c r="E249" s="265" t="s">
        <v>229</v>
      </c>
      <c r="F249" s="980" t="s">
        <v>240</v>
      </c>
      <c r="G249" s="980"/>
      <c r="H249" s="980" t="s">
        <v>240</v>
      </c>
      <c r="I249" s="980"/>
    </row>
    <row r="250" spans="1:11">
      <c r="A250" s="255"/>
      <c r="B250" s="256"/>
      <c r="C250" s="255"/>
      <c r="D250" s="271"/>
      <c r="E250" s="255"/>
      <c r="F250" s="255"/>
      <c r="G250" s="259"/>
      <c r="H250" s="267"/>
      <c r="I250" s="259">
        <f>ROUND(D250*G250,4)</f>
        <v>0</v>
      </c>
    </row>
    <row r="251" spans="1:11">
      <c r="A251" s="255"/>
      <c r="B251" s="256"/>
      <c r="C251" s="255"/>
      <c r="D251" s="271"/>
      <c r="E251" s="255"/>
      <c r="F251" s="255"/>
      <c r="G251" s="259"/>
      <c r="H251" s="267"/>
      <c r="I251" s="259">
        <f>ROUND(D251*G251,4)</f>
        <v>0</v>
      </c>
    </row>
    <row r="252" spans="1:11">
      <c r="A252" s="255"/>
      <c r="B252" s="256"/>
      <c r="C252" s="255"/>
      <c r="D252" s="271"/>
      <c r="E252" s="255"/>
      <c r="F252" s="255"/>
      <c r="G252" s="259"/>
      <c r="H252" s="267"/>
      <c r="I252" s="259">
        <f>ROUND(D252*G252,4)</f>
        <v>0</v>
      </c>
    </row>
    <row r="253" spans="1:11" ht="15.75" thickBot="1">
      <c r="A253" s="275"/>
      <c r="B253" s="275"/>
      <c r="C253" s="983" t="s">
        <v>247</v>
      </c>
      <c r="D253" s="983"/>
      <c r="E253" s="983"/>
      <c r="F253" s="983"/>
      <c r="G253" s="983"/>
      <c r="H253" s="262"/>
      <c r="I253" s="266">
        <f>SUM(I250:I252)</f>
        <v>0</v>
      </c>
    </row>
    <row r="254" spans="1:11" ht="15.75" thickBot="1">
      <c r="A254" s="972" t="s">
        <v>248</v>
      </c>
      <c r="B254" s="972"/>
      <c r="C254" s="974" t="s">
        <v>218</v>
      </c>
      <c r="D254" s="974" t="s">
        <v>229</v>
      </c>
      <c r="E254" s="988" t="s">
        <v>249</v>
      </c>
      <c r="F254" s="988"/>
      <c r="G254" s="988"/>
      <c r="H254" s="276"/>
      <c r="I254" s="974" t="s">
        <v>240</v>
      </c>
    </row>
    <row r="255" spans="1:11" ht="15.75" thickBot="1">
      <c r="A255" s="973"/>
      <c r="B255" s="973"/>
      <c r="C255" s="975"/>
      <c r="D255" s="975"/>
      <c r="E255" s="277" t="s">
        <v>250</v>
      </c>
      <c r="F255" s="277" t="s">
        <v>251</v>
      </c>
      <c r="G255" s="277" t="s">
        <v>252</v>
      </c>
      <c r="H255" s="277"/>
      <c r="I255" s="975"/>
    </row>
    <row r="256" spans="1:11">
      <c r="A256" s="255"/>
      <c r="B256" s="256"/>
      <c r="C256" s="257"/>
      <c r="D256" s="255"/>
      <c r="E256" s="255"/>
      <c r="F256" s="255"/>
      <c r="G256" s="258"/>
      <c r="H256" s="255"/>
      <c r="I256" s="334" t="e">
        <f>ROUND((C256*G256)*$I$159,4)</f>
        <v>#DIV/0!</v>
      </c>
      <c r="K256" s="188">
        <v>5915324</v>
      </c>
    </row>
    <row r="257" spans="1:11">
      <c r="A257" s="255"/>
      <c r="B257" s="256"/>
      <c r="C257" s="257"/>
      <c r="D257" s="255"/>
      <c r="E257" s="255"/>
      <c r="F257" s="255"/>
      <c r="G257" s="258"/>
      <c r="H257" s="255"/>
      <c r="I257" s="334" t="e">
        <f>ROUND((C257*G257)*$I$159,4)</f>
        <v>#DIV/0!</v>
      </c>
      <c r="K257" s="188">
        <v>5915324</v>
      </c>
    </row>
    <row r="258" spans="1:11">
      <c r="A258" s="255"/>
      <c r="B258" s="256"/>
      <c r="C258" s="257"/>
      <c r="D258" s="255"/>
      <c r="E258" s="255"/>
      <c r="F258" s="255"/>
      <c r="G258" s="258"/>
      <c r="H258" s="255"/>
      <c r="I258" s="334" t="e">
        <f>ROUND((C258*G258)*$I$289,4)</f>
        <v>#DIV/0!</v>
      </c>
      <c r="K258" s="188">
        <v>5914344</v>
      </c>
    </row>
    <row r="259" spans="1:11">
      <c r="A259" s="278"/>
      <c r="B259" s="278"/>
      <c r="C259" s="977" t="s">
        <v>254</v>
      </c>
      <c r="D259" s="977"/>
      <c r="E259" s="977"/>
      <c r="F259" s="977"/>
      <c r="G259" s="977"/>
      <c r="H259" s="269"/>
      <c r="I259" s="335" t="e">
        <f>SUM(I256:I258)</f>
        <v>#DIV/0!</v>
      </c>
    </row>
    <row r="260" spans="1:11" ht="15.75" thickBot="1">
      <c r="A260" s="279"/>
      <c r="B260" s="279"/>
      <c r="C260" s="280"/>
      <c r="D260" s="280"/>
      <c r="E260" s="978" t="s">
        <v>255</v>
      </c>
      <c r="F260" s="978"/>
      <c r="G260" s="978"/>
      <c r="H260" s="279"/>
      <c r="I260" s="281" t="e">
        <f>SUM(I259,I253,I248)</f>
        <v>#DIV/0!</v>
      </c>
    </row>
    <row r="261" spans="1:11" ht="15.75" thickTop="1">
      <c r="A261" s="278"/>
      <c r="B261" s="278"/>
      <c r="C261" s="269"/>
      <c r="D261" s="269"/>
      <c r="E261" s="269"/>
      <c r="F261" s="269" t="s">
        <v>88</v>
      </c>
      <c r="G261" s="282"/>
      <c r="H261" s="278"/>
      <c r="I261" s="268" t="e">
        <f>ROUND(I260*G261,4)</f>
        <v>#DIV/0!</v>
      </c>
    </row>
    <row r="262" spans="1:11" ht="15.75" thickBot="1">
      <c r="A262" s="279"/>
      <c r="B262" s="279"/>
      <c r="C262" s="280"/>
      <c r="D262" s="280"/>
      <c r="E262" s="280"/>
      <c r="F262" s="279"/>
      <c r="G262" s="279" t="s">
        <v>256</v>
      </c>
      <c r="H262" s="279"/>
      <c r="I262" s="508" t="e">
        <f>ROUND(SUM(I260,I261),2)</f>
        <v>#DIV/0!</v>
      </c>
    </row>
    <row r="263" spans="1:11" ht="15.75" thickTop="1">
      <c r="A263" s="283" t="s">
        <v>257</v>
      </c>
    </row>
    <row r="265" spans="1:11" ht="23.25" thickBot="1">
      <c r="A265" s="284" t="s">
        <v>212</v>
      </c>
      <c r="B265" s="285"/>
      <c r="C265" s="285"/>
      <c r="D265" s="285"/>
      <c r="E265" s="285"/>
      <c r="F265" s="285"/>
      <c r="G265" s="285"/>
      <c r="H265" s="285"/>
      <c r="I265" s="286" t="s">
        <v>203</v>
      </c>
    </row>
    <row r="266" spans="1:11" ht="18.75" thickTop="1">
      <c r="A266" s="287" t="s">
        <v>213</v>
      </c>
      <c r="B266" s="287"/>
      <c r="C266" s="287"/>
      <c r="D266" s="287" t="str">
        <f>$M$1</f>
        <v>BAHIA</v>
      </c>
      <c r="E266" s="287"/>
      <c r="F266" s="287"/>
      <c r="G266" s="287"/>
      <c r="H266" s="287"/>
      <c r="I266" s="287"/>
    </row>
    <row r="267" spans="1:11" ht="15.75">
      <c r="A267" s="288" t="s">
        <v>214</v>
      </c>
      <c r="B267" s="288"/>
      <c r="C267" s="288"/>
      <c r="D267" s="288" t="str">
        <f>M2</f>
        <v>ABRIL/21</v>
      </c>
      <c r="E267" s="288"/>
      <c r="F267" s="288"/>
      <c r="G267" s="289" t="s">
        <v>215</v>
      </c>
      <c r="H267" s="290"/>
      <c r="I267" s="291" t="s">
        <v>253</v>
      </c>
    </row>
    <row r="268" spans="1:11" ht="16.5" thickBot="1">
      <c r="A268" s="292"/>
      <c r="B268" s="1004" t="s">
        <v>260</v>
      </c>
      <c r="C268" s="1004"/>
      <c r="D268" s="1004"/>
      <c r="E268" s="1004"/>
      <c r="F268" s="1004"/>
      <c r="G268" s="1004"/>
      <c r="H268" s="1005" t="s">
        <v>216</v>
      </c>
      <c r="I268" s="1006"/>
    </row>
    <row r="269" spans="1:11" ht="15.75" thickBot="1">
      <c r="A269" s="992" t="s">
        <v>217</v>
      </c>
      <c r="B269" s="992"/>
      <c r="C269" s="994" t="s">
        <v>218</v>
      </c>
      <c r="D269" s="996" t="s">
        <v>219</v>
      </c>
      <c r="E269" s="996"/>
      <c r="F269" s="996" t="s">
        <v>220</v>
      </c>
      <c r="G269" s="996"/>
      <c r="H269" s="293"/>
      <c r="I269" s="293" t="s">
        <v>221</v>
      </c>
    </row>
    <row r="270" spans="1:11" ht="15.75" thickBot="1">
      <c r="A270" s="993"/>
      <c r="B270" s="993"/>
      <c r="C270" s="995"/>
      <c r="D270" s="294" t="s">
        <v>222</v>
      </c>
      <c r="E270" s="294" t="s">
        <v>223</v>
      </c>
      <c r="F270" s="294" t="s">
        <v>224</v>
      </c>
      <c r="G270" s="294" t="s">
        <v>225</v>
      </c>
      <c r="H270" s="294"/>
      <c r="I270" s="294" t="s">
        <v>226</v>
      </c>
    </row>
    <row r="271" spans="1:11">
      <c r="A271" s="295"/>
      <c r="B271" s="296"/>
      <c r="C271" s="297"/>
      <c r="D271" s="298"/>
      <c r="E271" s="298"/>
      <c r="F271" s="299"/>
      <c r="G271" s="299"/>
      <c r="H271" s="308"/>
      <c r="I271" s="299">
        <f>ROUND((C271*(D271*F271))+(C271*(E271*G271)),4)</f>
        <v>0</v>
      </c>
    </row>
    <row r="272" spans="1:11" ht="15.75" thickBot="1">
      <c r="A272" s="301"/>
      <c r="B272" s="301"/>
      <c r="C272" s="301"/>
      <c r="D272" s="301"/>
      <c r="E272" s="301"/>
      <c r="F272" s="301"/>
      <c r="G272" s="302" t="s">
        <v>227</v>
      </c>
      <c r="H272" s="303"/>
      <c r="I272" s="304">
        <f>SUM(I271)</f>
        <v>0</v>
      </c>
    </row>
    <row r="273" spans="1:9" ht="15.75" thickBot="1">
      <c r="A273" s="305" t="s">
        <v>228</v>
      </c>
      <c r="B273" s="305"/>
      <c r="C273" s="306" t="s">
        <v>218</v>
      </c>
      <c r="D273" s="306" t="s">
        <v>229</v>
      </c>
      <c r="E273" s="996" t="s">
        <v>220</v>
      </c>
      <c r="F273" s="1000"/>
      <c r="G273" s="997" t="s">
        <v>230</v>
      </c>
      <c r="H273" s="997"/>
      <c r="I273" s="997"/>
    </row>
    <row r="274" spans="1:9">
      <c r="A274" s="308"/>
      <c r="B274" s="308"/>
      <c r="C274" s="990" t="s">
        <v>233</v>
      </c>
      <c r="D274" s="1001"/>
      <c r="E274" s="1001"/>
      <c r="F274" s="1001"/>
      <c r="G274" s="1001"/>
      <c r="H274" s="1001" t="s">
        <v>117</v>
      </c>
      <c r="I274" s="1001"/>
    </row>
    <row r="275" spans="1:9" ht="15.75" thickBot="1">
      <c r="A275" s="301"/>
      <c r="B275" s="301"/>
      <c r="C275" s="1002" t="s">
        <v>234</v>
      </c>
      <c r="D275" s="1003"/>
      <c r="E275" s="1003"/>
      <c r="F275" s="1003"/>
      <c r="G275" s="1003"/>
      <c r="H275" s="303"/>
      <c r="I275" s="304">
        <f>SUM(I272)</f>
        <v>0</v>
      </c>
    </row>
    <row r="276" spans="1:9">
      <c r="A276" s="308"/>
      <c r="B276" s="308"/>
      <c r="C276" s="990" t="s">
        <v>235</v>
      </c>
      <c r="D276" s="1001"/>
      <c r="E276" s="1001"/>
      <c r="F276" s="1001"/>
      <c r="G276" s="1001"/>
      <c r="H276" s="309"/>
      <c r="I276" s="310" t="e">
        <f>I275/H267</f>
        <v>#DIV/0!</v>
      </c>
    </row>
    <row r="277" spans="1:9">
      <c r="A277" s="308"/>
      <c r="B277" s="308"/>
      <c r="C277" s="309"/>
      <c r="D277" s="309"/>
      <c r="E277" s="309"/>
      <c r="F277" s="309"/>
      <c r="G277" s="311" t="s">
        <v>236</v>
      </c>
      <c r="H277" s="309"/>
      <c r="I277" s="299" t="s">
        <v>117</v>
      </c>
    </row>
    <row r="278" spans="1:9" ht="15.75" thickBot="1">
      <c r="A278" s="301"/>
      <c r="B278" s="301"/>
      <c r="C278" s="303"/>
      <c r="D278" s="303"/>
      <c r="E278" s="303"/>
      <c r="F278" s="303"/>
      <c r="G278" s="302" t="s">
        <v>237</v>
      </c>
      <c r="H278" s="303"/>
      <c r="I278" s="303" t="s">
        <v>117</v>
      </c>
    </row>
    <row r="279" spans="1:9" ht="15.75" thickBot="1">
      <c r="A279" s="305" t="s">
        <v>238</v>
      </c>
      <c r="B279" s="305"/>
      <c r="C279" s="306" t="s">
        <v>218</v>
      </c>
      <c r="D279" s="306" t="s">
        <v>229</v>
      </c>
      <c r="E279" s="997" t="s">
        <v>239</v>
      </c>
      <c r="F279" s="997"/>
      <c r="G279" s="997" t="s">
        <v>240</v>
      </c>
      <c r="H279" s="997"/>
      <c r="I279" s="997"/>
    </row>
    <row r="280" spans="1:9" ht="15.75" thickBot="1">
      <c r="A280" s="312"/>
      <c r="B280" s="312"/>
      <c r="C280" s="997" t="s">
        <v>241</v>
      </c>
      <c r="D280" s="999"/>
      <c r="E280" s="999"/>
      <c r="F280" s="999"/>
      <c r="G280" s="999"/>
      <c r="H280" s="312"/>
      <c r="I280" s="312"/>
    </row>
    <row r="281" spans="1:9" ht="15.75" thickBot="1">
      <c r="A281" s="305" t="s">
        <v>242</v>
      </c>
      <c r="B281" s="305"/>
      <c r="C281" s="306" t="s">
        <v>218</v>
      </c>
      <c r="D281" s="306" t="s">
        <v>229</v>
      </c>
      <c r="E281" s="997" t="s">
        <v>240</v>
      </c>
      <c r="F281" s="997"/>
      <c r="G281" s="997" t="s">
        <v>240</v>
      </c>
      <c r="H281" s="997"/>
      <c r="I281" s="997"/>
    </row>
    <row r="282" spans="1:9" ht="15.75" thickBot="1">
      <c r="A282" s="312"/>
      <c r="B282" s="312"/>
      <c r="C282" s="997" t="s">
        <v>243</v>
      </c>
      <c r="D282" s="999"/>
      <c r="E282" s="999"/>
      <c r="F282" s="999"/>
      <c r="G282" s="999"/>
      <c r="H282" s="313"/>
      <c r="I282" s="313"/>
    </row>
    <row r="283" spans="1:9" ht="15.75" thickBot="1">
      <c r="A283" s="305"/>
      <c r="B283" s="305"/>
      <c r="C283" s="314"/>
      <c r="D283" s="314"/>
      <c r="E283" s="314"/>
      <c r="F283" s="314"/>
      <c r="G283" s="314" t="s">
        <v>244</v>
      </c>
      <c r="H283" s="314"/>
      <c r="I283" s="315" t="e">
        <f>SUM(I276,I277,I278)</f>
        <v>#DIV/0!</v>
      </c>
    </row>
    <row r="284" spans="1:9" ht="15.75" thickBot="1">
      <c r="A284" s="305" t="s">
        <v>245</v>
      </c>
      <c r="B284" s="305"/>
      <c r="C284" s="306" t="s">
        <v>246</v>
      </c>
      <c r="D284" s="306" t="s">
        <v>218</v>
      </c>
      <c r="E284" s="306" t="s">
        <v>229</v>
      </c>
      <c r="F284" s="997" t="s">
        <v>240</v>
      </c>
      <c r="G284" s="997"/>
      <c r="H284" s="997" t="s">
        <v>240</v>
      </c>
      <c r="I284" s="997"/>
    </row>
    <row r="285" spans="1:9" ht="15.75" thickBot="1">
      <c r="A285" s="305"/>
      <c r="B285" s="305"/>
      <c r="C285" s="997" t="s">
        <v>247</v>
      </c>
      <c r="D285" s="997"/>
      <c r="E285" s="997"/>
      <c r="F285" s="997"/>
      <c r="G285" s="997"/>
      <c r="H285" s="314"/>
      <c r="I285" s="314"/>
    </row>
    <row r="286" spans="1:9" ht="15.75" thickBot="1">
      <c r="A286" s="992" t="s">
        <v>248</v>
      </c>
      <c r="B286" s="992"/>
      <c r="C286" s="994" t="s">
        <v>218</v>
      </c>
      <c r="D286" s="994" t="s">
        <v>229</v>
      </c>
      <c r="E286" s="998" t="s">
        <v>249</v>
      </c>
      <c r="F286" s="998"/>
      <c r="G286" s="998"/>
      <c r="H286" s="316"/>
      <c r="I286" s="994" t="s">
        <v>240</v>
      </c>
    </row>
    <row r="287" spans="1:9" ht="15.75" thickBot="1">
      <c r="A287" s="993"/>
      <c r="B287" s="993"/>
      <c r="C287" s="995"/>
      <c r="D287" s="995"/>
      <c r="E287" s="317" t="s">
        <v>250</v>
      </c>
      <c r="F287" s="317" t="s">
        <v>251</v>
      </c>
      <c r="G287" s="317" t="s">
        <v>252</v>
      </c>
      <c r="H287" s="317"/>
      <c r="I287" s="995"/>
    </row>
    <row r="288" spans="1:9">
      <c r="A288" s="321"/>
      <c r="B288" s="321"/>
      <c r="C288" s="990" t="s">
        <v>254</v>
      </c>
      <c r="D288" s="990"/>
      <c r="E288" s="990"/>
      <c r="F288" s="990"/>
      <c r="G288" s="990"/>
      <c r="H288" s="322"/>
      <c r="I288" s="322" t="s">
        <v>117</v>
      </c>
    </row>
    <row r="289" spans="1:9" ht="15.75" thickBot="1">
      <c r="A289" s="318"/>
      <c r="B289" s="318"/>
      <c r="C289" s="319"/>
      <c r="D289" s="319"/>
      <c r="E289" s="991" t="s">
        <v>255</v>
      </c>
      <c r="F289" s="991"/>
      <c r="G289" s="991"/>
      <c r="H289" s="318"/>
      <c r="I289" s="323" t="e">
        <f>ROUND(SUM(I283),2)</f>
        <v>#DIV/0!</v>
      </c>
    </row>
    <row r="290" spans="1:9" ht="15.75" thickTop="1">
      <c r="A290" s="283" t="s">
        <v>257</v>
      </c>
    </row>
    <row r="292" spans="1:9" ht="23.25" thickBot="1">
      <c r="A292" s="242" t="s">
        <v>212</v>
      </c>
      <c r="B292" s="243"/>
      <c r="C292" s="243"/>
      <c r="D292" s="243"/>
      <c r="E292" s="243"/>
      <c r="F292" s="243"/>
      <c r="G292" s="243"/>
      <c r="H292" s="243"/>
      <c r="I292" s="244" t="s">
        <v>203</v>
      </c>
    </row>
    <row r="293" spans="1:9" ht="18.75" thickTop="1">
      <c r="A293" s="245" t="s">
        <v>213</v>
      </c>
      <c r="B293" s="245"/>
      <c r="C293" s="245"/>
      <c r="D293" s="245" t="str">
        <f>$M$1</f>
        <v>BAHIA</v>
      </c>
      <c r="E293" s="245"/>
      <c r="F293" s="245"/>
      <c r="G293" s="245"/>
      <c r="H293" s="245"/>
      <c r="I293" s="245"/>
    </row>
    <row r="294" spans="1:9" ht="15.75">
      <c r="A294" s="248" t="s">
        <v>214</v>
      </c>
      <c r="B294" s="248"/>
      <c r="C294" s="248"/>
      <c r="D294" s="248" t="str">
        <f>M2</f>
        <v>ABRIL/21</v>
      </c>
      <c r="E294" s="248"/>
      <c r="F294" s="248"/>
      <c r="G294" s="249" t="s">
        <v>215</v>
      </c>
      <c r="H294" s="338"/>
      <c r="I294" s="251" t="s">
        <v>22</v>
      </c>
    </row>
    <row r="295" spans="1:9" ht="16.5" thickBot="1">
      <c r="A295" s="252">
        <v>2003373</v>
      </c>
      <c r="B295" s="989" t="s">
        <v>390</v>
      </c>
      <c r="C295" s="989"/>
      <c r="D295" s="989"/>
      <c r="E295" s="989"/>
      <c r="F295" s="989"/>
      <c r="G295" s="989"/>
      <c r="H295" s="970" t="s">
        <v>216</v>
      </c>
      <c r="I295" s="971"/>
    </row>
    <row r="296" spans="1:9" ht="15.75" thickBot="1">
      <c r="A296" s="972" t="s">
        <v>217</v>
      </c>
      <c r="B296" s="972"/>
      <c r="C296" s="974" t="s">
        <v>218</v>
      </c>
      <c r="D296" s="976" t="s">
        <v>219</v>
      </c>
      <c r="E296" s="976"/>
      <c r="F296" s="976" t="s">
        <v>220</v>
      </c>
      <c r="G296" s="976"/>
      <c r="H296" s="253"/>
      <c r="I296" s="253" t="s">
        <v>221</v>
      </c>
    </row>
    <row r="297" spans="1:9" ht="15.75" thickBot="1">
      <c r="A297" s="973"/>
      <c r="B297" s="973"/>
      <c r="C297" s="975"/>
      <c r="D297" s="254" t="s">
        <v>222</v>
      </c>
      <c r="E297" s="254" t="s">
        <v>223</v>
      </c>
      <c r="F297" s="254" t="s">
        <v>224</v>
      </c>
      <c r="G297" s="254" t="s">
        <v>225</v>
      </c>
      <c r="H297" s="254"/>
      <c r="I297" s="254" t="s">
        <v>226</v>
      </c>
    </row>
    <row r="298" spans="1:9" ht="15.75" thickBot="1">
      <c r="A298" s="270"/>
      <c r="B298" s="270"/>
      <c r="C298" s="270"/>
      <c r="D298" s="270"/>
      <c r="E298" s="270"/>
      <c r="F298" s="270"/>
      <c r="G298" s="273" t="s">
        <v>227</v>
      </c>
      <c r="H298" s="330"/>
      <c r="I298" s="330"/>
    </row>
    <row r="299" spans="1:9" ht="15.75" thickBot="1">
      <c r="A299" s="264" t="s">
        <v>228</v>
      </c>
      <c r="B299" s="264"/>
      <c r="C299" s="265" t="s">
        <v>218</v>
      </c>
      <c r="D299" s="265" t="s">
        <v>229</v>
      </c>
      <c r="E299" s="976" t="s">
        <v>220</v>
      </c>
      <c r="F299" s="979"/>
      <c r="G299" s="980" t="s">
        <v>230</v>
      </c>
      <c r="H299" s="980"/>
      <c r="I299" s="980"/>
    </row>
    <row r="300" spans="1:9">
      <c r="A300" s="260"/>
      <c r="B300" s="260"/>
      <c r="C300" s="985" t="s">
        <v>233</v>
      </c>
      <c r="D300" s="986"/>
      <c r="E300" s="986"/>
      <c r="F300" s="986"/>
      <c r="G300" s="986"/>
      <c r="H300" s="986" t="s">
        <v>117</v>
      </c>
      <c r="I300" s="986"/>
    </row>
    <row r="301" spans="1:9" ht="15.75" thickBot="1">
      <c r="A301" s="261"/>
      <c r="B301" s="261"/>
      <c r="C301" s="983" t="s">
        <v>234</v>
      </c>
      <c r="D301" s="984"/>
      <c r="E301" s="984"/>
      <c r="F301" s="984"/>
      <c r="G301" s="984"/>
      <c r="H301" s="263"/>
      <c r="I301" s="263" t="s">
        <v>117</v>
      </c>
    </row>
    <row r="302" spans="1:9">
      <c r="A302" s="260"/>
      <c r="B302" s="260"/>
      <c r="C302" s="985" t="s">
        <v>235</v>
      </c>
      <c r="D302" s="986"/>
      <c r="E302" s="986"/>
      <c r="F302" s="986"/>
      <c r="G302" s="986"/>
      <c r="H302" s="267"/>
      <c r="I302" s="267" t="s">
        <v>117</v>
      </c>
    </row>
    <row r="303" spans="1:9">
      <c r="A303" s="260"/>
      <c r="B303" s="260"/>
      <c r="C303" s="267"/>
      <c r="D303" s="267"/>
      <c r="E303" s="267"/>
      <c r="F303" s="267"/>
      <c r="G303" s="269" t="s">
        <v>236</v>
      </c>
      <c r="H303" s="267"/>
      <c r="I303" s="259" t="s">
        <v>117</v>
      </c>
    </row>
    <row r="304" spans="1:9" ht="15.75" thickBot="1">
      <c r="A304" s="261"/>
      <c r="B304" s="261"/>
      <c r="C304" s="263"/>
      <c r="D304" s="263"/>
      <c r="E304" s="263"/>
      <c r="F304" s="263"/>
      <c r="G304" s="262" t="s">
        <v>237</v>
      </c>
      <c r="H304" s="263"/>
      <c r="I304" s="263" t="s">
        <v>117</v>
      </c>
    </row>
    <row r="305" spans="1:9" ht="15.75" thickBot="1">
      <c r="A305" s="264" t="s">
        <v>238</v>
      </c>
      <c r="B305" s="264"/>
      <c r="C305" s="265" t="s">
        <v>218</v>
      </c>
      <c r="D305" s="265" t="s">
        <v>229</v>
      </c>
      <c r="E305" s="980" t="s">
        <v>239</v>
      </c>
      <c r="F305" s="980"/>
      <c r="G305" s="980" t="s">
        <v>240</v>
      </c>
      <c r="H305" s="980"/>
      <c r="I305" s="980"/>
    </row>
    <row r="306" spans="1:9" ht="15.75" thickBot="1">
      <c r="A306" s="270"/>
      <c r="B306" s="270"/>
      <c r="C306" s="980" t="s">
        <v>241</v>
      </c>
      <c r="D306" s="987"/>
      <c r="E306" s="987"/>
      <c r="F306" s="987"/>
      <c r="G306" s="987"/>
      <c r="H306" s="270"/>
      <c r="I306" s="270"/>
    </row>
    <row r="307" spans="1:9" ht="15.75" thickBot="1">
      <c r="A307" s="264" t="s">
        <v>242</v>
      </c>
      <c r="B307" s="264"/>
      <c r="C307" s="265" t="s">
        <v>218</v>
      </c>
      <c r="D307" s="265" t="s">
        <v>229</v>
      </c>
      <c r="E307" s="980" t="s">
        <v>240</v>
      </c>
      <c r="F307" s="980"/>
      <c r="G307" s="980" t="s">
        <v>240</v>
      </c>
      <c r="H307" s="980"/>
      <c r="I307" s="980"/>
    </row>
    <row r="308" spans="1:9">
      <c r="A308" s="255"/>
      <c r="B308" s="256"/>
      <c r="C308" s="271"/>
      <c r="D308" s="255"/>
      <c r="E308" s="255"/>
      <c r="F308" s="259"/>
      <c r="G308" s="260"/>
      <c r="H308" s="260"/>
      <c r="I308" s="272">
        <f>ROUND(C308*F308,4)</f>
        <v>0</v>
      </c>
    </row>
    <row r="309" spans="1:9">
      <c r="A309" s="255"/>
      <c r="B309" s="256"/>
      <c r="C309" s="271"/>
      <c r="D309" s="255"/>
      <c r="E309" s="255"/>
      <c r="F309" s="259"/>
      <c r="G309" s="260"/>
      <c r="H309" s="260"/>
      <c r="I309" s="272">
        <f>ROUND(C309*F309,4)</f>
        <v>0</v>
      </c>
    </row>
    <row r="310" spans="1:9">
      <c r="A310" s="255"/>
      <c r="B310" s="256"/>
      <c r="C310" s="271"/>
      <c r="D310" s="255"/>
      <c r="E310" s="255"/>
      <c r="F310" s="259"/>
      <c r="G310" s="260"/>
      <c r="H310" s="260"/>
      <c r="I310" s="272">
        <f>ROUND(C310*F310,4)</f>
        <v>0</v>
      </c>
    </row>
    <row r="311" spans="1:9">
      <c r="A311" s="255"/>
      <c r="B311" s="256"/>
      <c r="C311" s="271"/>
      <c r="D311" s="255"/>
      <c r="E311" s="255"/>
      <c r="F311" s="259"/>
      <c r="G311" s="260"/>
      <c r="H311" s="260"/>
      <c r="I311" s="272">
        <f>ROUND(C311*F311,4)</f>
        <v>0</v>
      </c>
    </row>
    <row r="312" spans="1:9" ht="15.75" thickBot="1">
      <c r="A312" s="261"/>
      <c r="B312" s="261"/>
      <c r="C312" s="983" t="s">
        <v>243</v>
      </c>
      <c r="D312" s="984"/>
      <c r="E312" s="984"/>
      <c r="F312" s="984"/>
      <c r="G312" s="984"/>
      <c r="H312" s="263"/>
      <c r="I312" s="266">
        <f>SUM(I308:I311)</f>
        <v>0</v>
      </c>
    </row>
    <row r="313" spans="1:9" ht="15.75" thickBot="1">
      <c r="A313" s="264"/>
      <c r="B313" s="264"/>
      <c r="C313" s="273"/>
      <c r="D313" s="273"/>
      <c r="E313" s="273"/>
      <c r="F313" s="273"/>
      <c r="G313" s="273" t="s">
        <v>244</v>
      </c>
      <c r="H313" s="273"/>
      <c r="I313" s="274">
        <f>SUM(I312,I302,I303,I304)</f>
        <v>0</v>
      </c>
    </row>
    <row r="314" spans="1:9" ht="15.75" thickBot="1">
      <c r="A314" s="264" t="s">
        <v>245</v>
      </c>
      <c r="B314" s="264"/>
      <c r="C314" s="265" t="s">
        <v>246</v>
      </c>
      <c r="D314" s="265" t="s">
        <v>218</v>
      </c>
      <c r="E314" s="265" t="s">
        <v>229</v>
      </c>
      <c r="F314" s="980" t="s">
        <v>240</v>
      </c>
      <c r="G314" s="980"/>
      <c r="H314" s="980" t="s">
        <v>240</v>
      </c>
      <c r="I314" s="980"/>
    </row>
    <row r="315" spans="1:9" ht="15.75" thickBot="1">
      <c r="A315" s="264"/>
      <c r="B315" s="264"/>
      <c r="C315" s="980" t="s">
        <v>247</v>
      </c>
      <c r="D315" s="980"/>
      <c r="E315" s="980"/>
      <c r="F315" s="980"/>
      <c r="G315" s="980"/>
      <c r="H315" s="273"/>
      <c r="I315" s="273"/>
    </row>
    <row r="316" spans="1:9" ht="15.75" thickBot="1">
      <c r="A316" s="972" t="s">
        <v>248</v>
      </c>
      <c r="B316" s="972"/>
      <c r="C316" s="974" t="s">
        <v>218</v>
      </c>
      <c r="D316" s="974" t="s">
        <v>229</v>
      </c>
      <c r="E316" s="988" t="s">
        <v>249</v>
      </c>
      <c r="F316" s="988"/>
      <c r="G316" s="988"/>
      <c r="H316" s="276"/>
      <c r="I316" s="974" t="s">
        <v>240</v>
      </c>
    </row>
    <row r="317" spans="1:9" ht="15.75" thickBot="1">
      <c r="A317" s="973"/>
      <c r="B317" s="973"/>
      <c r="C317" s="975"/>
      <c r="D317" s="975"/>
      <c r="E317" s="277" t="s">
        <v>250</v>
      </c>
      <c r="F317" s="277" t="s">
        <v>251</v>
      </c>
      <c r="G317" s="277" t="s">
        <v>252</v>
      </c>
      <c r="H317" s="277"/>
      <c r="I317" s="975"/>
    </row>
    <row r="318" spans="1:9">
      <c r="A318" s="331"/>
      <c r="B318" s="331"/>
      <c r="C318" s="985" t="s">
        <v>254</v>
      </c>
      <c r="D318" s="985"/>
      <c r="E318" s="985"/>
      <c r="F318" s="985"/>
      <c r="G318" s="985"/>
      <c r="H318" s="332"/>
      <c r="I318" s="332" t="s">
        <v>117</v>
      </c>
    </row>
    <row r="319" spans="1:9" ht="15.75" thickBot="1">
      <c r="A319" s="279"/>
      <c r="B319" s="279"/>
      <c r="C319" s="280"/>
      <c r="D319" s="280"/>
      <c r="E319" s="978" t="s">
        <v>255</v>
      </c>
      <c r="F319" s="978"/>
      <c r="G319" s="978"/>
      <c r="H319" s="279"/>
      <c r="I319" s="336">
        <f>SUM(I313)</f>
        <v>0</v>
      </c>
    </row>
    <row r="320" spans="1:9" ht="15.75" thickTop="1">
      <c r="A320" s="278"/>
      <c r="B320" s="278"/>
      <c r="C320" s="269"/>
      <c r="D320" s="269"/>
      <c r="E320" s="269"/>
      <c r="F320" s="269" t="s">
        <v>88</v>
      </c>
      <c r="G320" s="282">
        <f>$S$1</f>
        <v>0</v>
      </c>
      <c r="H320" s="278"/>
      <c r="I320" s="268">
        <f>ROUND(I319*G320,4)</f>
        <v>0</v>
      </c>
    </row>
    <row r="321" spans="1:9" ht="15.75" thickBot="1">
      <c r="A321" s="279"/>
      <c r="B321" s="279"/>
      <c r="C321" s="280"/>
      <c r="D321" s="280"/>
      <c r="E321" s="280"/>
      <c r="F321" s="279"/>
      <c r="G321" s="279" t="s">
        <v>256</v>
      </c>
      <c r="H321" s="279"/>
      <c r="I321" s="508">
        <f>ROUND(SUM(I319,I320),2)</f>
        <v>0</v>
      </c>
    </row>
    <row r="322" spans="1:9" ht="15.75" thickTop="1">
      <c r="A322" s="283" t="s">
        <v>257</v>
      </c>
    </row>
    <row r="323" spans="1:9" s="459" customFormat="1" ht="23.25" thickBot="1">
      <c r="A323" s="242" t="s">
        <v>212</v>
      </c>
      <c r="B323" s="243"/>
      <c r="C323" s="243"/>
      <c r="D323" s="243"/>
      <c r="E323" s="243"/>
      <c r="F323" s="243"/>
      <c r="G323" s="243"/>
      <c r="H323" s="243"/>
      <c r="I323" s="244" t="s">
        <v>203</v>
      </c>
    </row>
    <row r="324" spans="1:9" s="459" customFormat="1" ht="18.75" thickTop="1">
      <c r="A324" s="245" t="s">
        <v>213</v>
      </c>
      <c r="B324" s="245"/>
      <c r="C324" s="245"/>
      <c r="D324" s="245" t="str">
        <f>$M$1</f>
        <v>BAHIA</v>
      </c>
      <c r="E324" s="245"/>
      <c r="F324" s="245"/>
      <c r="G324" s="246"/>
      <c r="H324" s="247"/>
      <c r="I324" s="245"/>
    </row>
    <row r="325" spans="1:9" s="459" customFormat="1" ht="15.75">
      <c r="A325" s="248" t="s">
        <v>214</v>
      </c>
      <c r="B325" s="248"/>
      <c r="C325" s="248"/>
      <c r="D325" s="248" t="str">
        <f>M2</f>
        <v>ABRIL/21</v>
      </c>
      <c r="E325" s="248"/>
      <c r="F325" s="248"/>
      <c r="G325" s="249" t="s">
        <v>215</v>
      </c>
      <c r="H325" s="250"/>
      <c r="I325" s="251" t="s">
        <v>15</v>
      </c>
    </row>
    <row r="326" spans="1:9" s="459" customFormat="1" ht="40.5" customHeight="1" thickBot="1">
      <c r="A326" s="252"/>
      <c r="B326" s="989" t="s">
        <v>386</v>
      </c>
      <c r="C326" s="989"/>
      <c r="D326" s="989"/>
      <c r="E326" s="989"/>
      <c r="F326" s="989"/>
      <c r="G326" s="989"/>
      <c r="H326" s="970" t="s">
        <v>216</v>
      </c>
      <c r="I326" s="971"/>
    </row>
    <row r="327" spans="1:9" s="459" customFormat="1" ht="15.75" thickBot="1">
      <c r="A327" s="972" t="s">
        <v>217</v>
      </c>
      <c r="B327" s="972"/>
      <c r="C327" s="974" t="s">
        <v>218</v>
      </c>
      <c r="D327" s="976" t="s">
        <v>219</v>
      </c>
      <c r="E327" s="976"/>
      <c r="F327" s="976" t="s">
        <v>220</v>
      </c>
      <c r="G327" s="976"/>
      <c r="H327" s="253"/>
      <c r="I327" s="253" t="s">
        <v>221</v>
      </c>
    </row>
    <row r="328" spans="1:9" s="459" customFormat="1" ht="15.75" thickBot="1">
      <c r="A328" s="973"/>
      <c r="B328" s="973"/>
      <c r="C328" s="975"/>
      <c r="D328" s="254" t="s">
        <v>222</v>
      </c>
      <c r="E328" s="254" t="s">
        <v>223</v>
      </c>
      <c r="F328" s="254" t="s">
        <v>224</v>
      </c>
      <c r="G328" s="254" t="s">
        <v>225</v>
      </c>
      <c r="H328" s="254"/>
      <c r="I328" s="254" t="s">
        <v>226</v>
      </c>
    </row>
    <row r="329" spans="1:9" s="459" customFormat="1">
      <c r="A329" s="255"/>
      <c r="B329" s="256"/>
      <c r="C329" s="257"/>
      <c r="D329" s="258"/>
      <c r="E329" s="258"/>
      <c r="F329" s="458"/>
      <c r="G329" s="458"/>
      <c r="H329" s="260"/>
      <c r="I329" s="458">
        <f>ROUND((C329*(D329*F329))+(C329*(E329*G329)),4)</f>
        <v>0</v>
      </c>
    </row>
    <row r="330" spans="1:9" s="459" customFormat="1">
      <c r="A330" s="255"/>
      <c r="B330" s="256"/>
      <c r="C330" s="257"/>
      <c r="D330" s="258"/>
      <c r="E330" s="258"/>
      <c r="F330" s="458"/>
      <c r="G330" s="458"/>
      <c r="H330" s="260"/>
      <c r="I330" s="458">
        <f>ROUND((C330*(D330*F330))+(C330*(E330*G330)),4)</f>
        <v>0</v>
      </c>
    </row>
    <row r="331" spans="1:9" s="459" customFormat="1" ht="15.75" thickBot="1">
      <c r="A331" s="261"/>
      <c r="B331" s="261"/>
      <c r="C331" s="261"/>
      <c r="D331" s="261"/>
      <c r="E331" s="261"/>
      <c r="F331" s="261"/>
      <c r="G331" s="451" t="s">
        <v>227</v>
      </c>
      <c r="H331" s="453"/>
      <c r="I331" s="266">
        <f>SUM(I329:I330)</f>
        <v>0</v>
      </c>
    </row>
    <row r="332" spans="1:9" s="459" customFormat="1" ht="15.75" thickBot="1">
      <c r="A332" s="455" t="s">
        <v>228</v>
      </c>
      <c r="B332" s="455"/>
      <c r="C332" s="454" t="s">
        <v>218</v>
      </c>
      <c r="D332" s="454" t="s">
        <v>229</v>
      </c>
      <c r="E332" s="976" t="s">
        <v>220</v>
      </c>
      <c r="F332" s="979"/>
      <c r="G332" s="980" t="s">
        <v>230</v>
      </c>
      <c r="H332" s="980"/>
      <c r="I332" s="980"/>
    </row>
    <row r="333" spans="1:9" s="459" customFormat="1">
      <c r="A333" s="255"/>
      <c r="B333" s="256"/>
      <c r="C333" s="257"/>
      <c r="D333" s="255"/>
      <c r="E333" s="260"/>
      <c r="F333" s="260"/>
      <c r="G333" s="260"/>
      <c r="H333" s="260"/>
      <c r="I333" s="458">
        <f>ROUND(C333*E333,4)</f>
        <v>0</v>
      </c>
    </row>
    <row r="334" spans="1:9" s="459" customFormat="1">
      <c r="A334" s="260"/>
      <c r="B334" s="260"/>
      <c r="C334" s="977" t="s">
        <v>233</v>
      </c>
      <c r="D334" s="981"/>
      <c r="E334" s="981"/>
      <c r="F334" s="981"/>
      <c r="G334" s="981"/>
      <c r="H334" s="982">
        <f>SUM(I333)</f>
        <v>0</v>
      </c>
      <c r="I334" s="977"/>
    </row>
    <row r="335" spans="1:9" s="459" customFormat="1" ht="15.75" thickBot="1">
      <c r="A335" s="261"/>
      <c r="B335" s="261"/>
      <c r="C335" s="983" t="s">
        <v>234</v>
      </c>
      <c r="D335" s="984"/>
      <c r="E335" s="984"/>
      <c r="F335" s="984"/>
      <c r="G335" s="984"/>
      <c r="H335" s="453"/>
      <c r="I335" s="266">
        <f>SUM(H334,I331)</f>
        <v>0</v>
      </c>
    </row>
    <row r="336" spans="1:9" s="459" customFormat="1">
      <c r="A336" s="260"/>
      <c r="B336" s="260"/>
      <c r="C336" s="985" t="s">
        <v>235</v>
      </c>
      <c r="D336" s="986"/>
      <c r="E336" s="986"/>
      <c r="F336" s="986"/>
      <c r="G336" s="986"/>
      <c r="H336" s="456"/>
      <c r="I336" s="457" t="e">
        <f>I335/H325</f>
        <v>#DIV/0!</v>
      </c>
    </row>
    <row r="337" spans="1:11" s="459" customFormat="1">
      <c r="A337" s="260"/>
      <c r="B337" s="260"/>
      <c r="C337" s="456"/>
      <c r="D337" s="456"/>
      <c r="E337" s="456"/>
      <c r="F337" s="456"/>
      <c r="G337" s="448" t="s">
        <v>236</v>
      </c>
      <c r="H337" s="456"/>
      <c r="I337" s="457" t="e">
        <f>I336*H337</f>
        <v>#DIV/0!</v>
      </c>
    </row>
    <row r="338" spans="1:11" s="459" customFormat="1" ht="15.75" thickBot="1">
      <c r="A338" s="261"/>
      <c r="B338" s="261"/>
      <c r="C338" s="453"/>
      <c r="D338" s="453"/>
      <c r="E338" s="453"/>
      <c r="F338" s="453"/>
      <c r="G338" s="451" t="s">
        <v>237</v>
      </c>
      <c r="H338" s="453"/>
      <c r="I338" s="453" t="s">
        <v>117</v>
      </c>
    </row>
    <row r="339" spans="1:11" s="459" customFormat="1" ht="15.75" thickBot="1">
      <c r="A339" s="455" t="s">
        <v>238</v>
      </c>
      <c r="B339" s="455"/>
      <c r="C339" s="454" t="s">
        <v>218</v>
      </c>
      <c r="D339" s="454" t="s">
        <v>229</v>
      </c>
      <c r="E339" s="980" t="s">
        <v>239</v>
      </c>
      <c r="F339" s="980"/>
      <c r="G339" s="980" t="s">
        <v>240</v>
      </c>
      <c r="H339" s="980"/>
      <c r="I339" s="980"/>
    </row>
    <row r="340" spans="1:11" s="459" customFormat="1" ht="15.75" thickBot="1">
      <c r="A340" s="270"/>
      <c r="B340" s="270"/>
      <c r="C340" s="980" t="s">
        <v>241</v>
      </c>
      <c r="D340" s="987"/>
      <c r="E340" s="987"/>
      <c r="F340" s="987"/>
      <c r="G340" s="987"/>
      <c r="H340" s="270"/>
      <c r="I340" s="270"/>
    </row>
    <row r="341" spans="1:11" s="459" customFormat="1" ht="15.75" thickBot="1">
      <c r="A341" s="455" t="s">
        <v>242</v>
      </c>
      <c r="B341" s="455"/>
      <c r="C341" s="454" t="s">
        <v>218</v>
      </c>
      <c r="D341" s="454" t="s">
        <v>229</v>
      </c>
      <c r="E341" s="980" t="s">
        <v>240</v>
      </c>
      <c r="F341" s="980"/>
      <c r="G341" s="980" t="s">
        <v>240</v>
      </c>
      <c r="H341" s="980"/>
      <c r="I341" s="980"/>
    </row>
    <row r="342" spans="1:11" s="459" customFormat="1">
      <c r="A342" s="324"/>
      <c r="B342" s="325"/>
      <c r="C342" s="333"/>
      <c r="D342" s="324" t="s">
        <v>15</v>
      </c>
      <c r="E342" s="324"/>
      <c r="F342" s="327"/>
      <c r="G342" s="328"/>
      <c r="H342" s="328"/>
      <c r="I342" s="329">
        <f>ROUND(C342*F342,4)</f>
        <v>0</v>
      </c>
    </row>
    <row r="343" spans="1:11" s="459" customFormat="1" ht="15.75" thickBot="1">
      <c r="A343" s="261"/>
      <c r="B343" s="261"/>
      <c r="C343" s="983" t="s">
        <v>243</v>
      </c>
      <c r="D343" s="984"/>
      <c r="E343" s="984"/>
      <c r="F343" s="984"/>
      <c r="G343" s="984"/>
      <c r="H343" s="453"/>
      <c r="I343" s="266">
        <f>SUM(I342)</f>
        <v>0</v>
      </c>
    </row>
    <row r="344" spans="1:11" s="459" customFormat="1" ht="15.75" thickBot="1">
      <c r="A344" s="455"/>
      <c r="B344" s="455"/>
      <c r="C344" s="450"/>
      <c r="D344" s="450"/>
      <c r="E344" s="450"/>
      <c r="F344" s="450"/>
      <c r="G344" s="450" t="s">
        <v>244</v>
      </c>
      <c r="H344" s="450"/>
      <c r="I344" s="274" t="e">
        <f>SUM(I343,I336,I337,I338)</f>
        <v>#DIV/0!</v>
      </c>
    </row>
    <row r="345" spans="1:11" s="459" customFormat="1" ht="15.75" thickBot="1">
      <c r="A345" s="455" t="s">
        <v>245</v>
      </c>
      <c r="B345" s="455"/>
      <c r="C345" s="454" t="s">
        <v>246</v>
      </c>
      <c r="D345" s="454" t="s">
        <v>218</v>
      </c>
      <c r="E345" s="454" t="s">
        <v>229</v>
      </c>
      <c r="F345" s="980" t="s">
        <v>240</v>
      </c>
      <c r="G345" s="980"/>
      <c r="H345" s="980" t="s">
        <v>240</v>
      </c>
      <c r="I345" s="980"/>
    </row>
    <row r="346" spans="1:11" s="459" customFormat="1">
      <c r="A346" s="255"/>
      <c r="B346" s="256"/>
      <c r="C346" s="255"/>
      <c r="D346" s="271"/>
      <c r="E346" s="255"/>
      <c r="F346" s="255"/>
      <c r="G346" s="458"/>
      <c r="H346" s="456"/>
      <c r="I346" s="458"/>
    </row>
    <row r="347" spans="1:11" s="459" customFormat="1" ht="15.75" thickBot="1">
      <c r="A347" s="275"/>
      <c r="B347" s="275"/>
      <c r="C347" s="983" t="s">
        <v>247</v>
      </c>
      <c r="D347" s="983"/>
      <c r="E347" s="983"/>
      <c r="F347" s="983"/>
      <c r="G347" s="983"/>
      <c r="H347" s="451"/>
      <c r="I347" s="266">
        <f>SUM(I346)</f>
        <v>0</v>
      </c>
    </row>
    <row r="348" spans="1:11" s="459" customFormat="1" ht="15.75" thickBot="1">
      <c r="A348" s="972" t="s">
        <v>248</v>
      </c>
      <c r="B348" s="972"/>
      <c r="C348" s="974" t="s">
        <v>218</v>
      </c>
      <c r="D348" s="974" t="s">
        <v>229</v>
      </c>
      <c r="E348" s="988" t="s">
        <v>249</v>
      </c>
      <c r="F348" s="988"/>
      <c r="G348" s="988"/>
      <c r="H348" s="276"/>
      <c r="I348" s="974" t="s">
        <v>240</v>
      </c>
    </row>
    <row r="349" spans="1:11" s="459" customFormat="1" ht="15.75" thickBot="1">
      <c r="A349" s="973"/>
      <c r="B349" s="973"/>
      <c r="C349" s="975"/>
      <c r="D349" s="975"/>
      <c r="E349" s="452" t="s">
        <v>250</v>
      </c>
      <c r="F349" s="452" t="s">
        <v>251</v>
      </c>
      <c r="G349" s="452" t="s">
        <v>252</v>
      </c>
      <c r="H349" s="452"/>
      <c r="I349" s="975"/>
    </row>
    <row r="350" spans="1:11" s="459" customFormat="1">
      <c r="A350" s="255"/>
      <c r="B350" s="256"/>
      <c r="C350" s="257"/>
      <c r="D350" s="255"/>
      <c r="E350" s="255"/>
      <c r="F350" s="255"/>
      <c r="G350" s="258"/>
      <c r="H350" s="255"/>
      <c r="I350" s="334"/>
      <c r="K350" s="459">
        <v>5914389</v>
      </c>
    </row>
    <row r="351" spans="1:11" s="459" customFormat="1">
      <c r="A351" s="278"/>
      <c r="B351" s="278"/>
      <c r="C351" s="977" t="s">
        <v>254</v>
      </c>
      <c r="D351" s="977"/>
      <c r="E351" s="977"/>
      <c r="F351" s="977"/>
      <c r="G351" s="977"/>
      <c r="H351" s="448"/>
      <c r="I351" s="335">
        <f>SUM(I350)</f>
        <v>0</v>
      </c>
    </row>
    <row r="352" spans="1:11" s="459" customFormat="1" ht="15.75" thickBot="1">
      <c r="A352" s="279"/>
      <c r="B352" s="279"/>
      <c r="C352" s="449"/>
      <c r="D352" s="449"/>
      <c r="E352" s="978" t="s">
        <v>255</v>
      </c>
      <c r="F352" s="978"/>
      <c r="G352" s="978"/>
      <c r="H352" s="279"/>
      <c r="I352" s="281" t="e">
        <f>SUM(I351,I347,I344)</f>
        <v>#DIV/0!</v>
      </c>
    </row>
    <row r="353" spans="1:9" s="459" customFormat="1" ht="15.75" thickTop="1">
      <c r="A353" s="278"/>
      <c r="B353" s="278"/>
      <c r="C353" s="448"/>
      <c r="D353" s="448"/>
      <c r="E353" s="448"/>
      <c r="F353" s="448" t="s">
        <v>88</v>
      </c>
      <c r="G353" s="282">
        <f>$S$1</f>
        <v>0</v>
      </c>
      <c r="H353" s="278"/>
      <c r="I353" s="457" t="e">
        <f>ROUND(I352*G353,4)</f>
        <v>#DIV/0!</v>
      </c>
    </row>
    <row r="354" spans="1:9" s="459" customFormat="1" ht="15.75" thickBot="1">
      <c r="A354" s="279"/>
      <c r="B354" s="279"/>
      <c r="C354" s="449"/>
      <c r="D354" s="449"/>
      <c r="E354" s="449"/>
      <c r="F354" s="279"/>
      <c r="G354" s="279" t="s">
        <v>256</v>
      </c>
      <c r="H354" s="279"/>
      <c r="I354" s="508" t="e">
        <f>ROUND(SUM(I352,I353),2)</f>
        <v>#DIV/0!</v>
      </c>
    </row>
    <row r="355" spans="1:9" s="459" customFormat="1" ht="15.75" thickTop="1">
      <c r="A355" s="283" t="s">
        <v>257</v>
      </c>
    </row>
    <row r="356" spans="1:9" s="459" customFormat="1" ht="23.25" thickBot="1">
      <c r="A356" s="242" t="s">
        <v>212</v>
      </c>
      <c r="B356" s="243"/>
      <c r="C356" s="243"/>
      <c r="D356" s="243"/>
      <c r="E356" s="243"/>
      <c r="F356" s="243"/>
      <c r="G356" s="243"/>
      <c r="H356" s="243"/>
      <c r="I356" s="244" t="s">
        <v>203</v>
      </c>
    </row>
    <row r="357" spans="1:9" s="459" customFormat="1" ht="18.75" thickTop="1">
      <c r="A357" s="245" t="s">
        <v>213</v>
      </c>
      <c r="B357" s="245"/>
      <c r="C357" s="245"/>
      <c r="D357" s="245" t="str">
        <f>$M$1</f>
        <v>BAHIA</v>
      </c>
      <c r="E357" s="245"/>
      <c r="F357" s="245"/>
      <c r="G357" s="246"/>
      <c r="H357" s="247"/>
      <c r="I357" s="245"/>
    </row>
    <row r="358" spans="1:9" s="459" customFormat="1" ht="15.75">
      <c r="A358" s="248" t="s">
        <v>214</v>
      </c>
      <c r="B358" s="248"/>
      <c r="C358" s="248"/>
      <c r="D358" s="248" t="str">
        <f>M2</f>
        <v>ABRIL/21</v>
      </c>
      <c r="E358" s="248"/>
      <c r="F358" s="248"/>
      <c r="G358" s="249" t="s">
        <v>215</v>
      </c>
      <c r="H358" s="250"/>
      <c r="I358" s="251" t="s">
        <v>15</v>
      </c>
    </row>
    <row r="359" spans="1:9" s="459" customFormat="1" ht="40.5" customHeight="1" thickBot="1">
      <c r="A359" s="252">
        <v>4413942</v>
      </c>
      <c r="B359" s="989" t="s">
        <v>385</v>
      </c>
      <c r="C359" s="989"/>
      <c r="D359" s="989"/>
      <c r="E359" s="989"/>
      <c r="F359" s="989"/>
      <c r="G359" s="989"/>
      <c r="H359" s="970" t="s">
        <v>216</v>
      </c>
      <c r="I359" s="971"/>
    </row>
    <row r="360" spans="1:9" s="459" customFormat="1" ht="15.75" thickBot="1">
      <c r="A360" s="972" t="s">
        <v>217</v>
      </c>
      <c r="B360" s="972"/>
      <c r="C360" s="974" t="s">
        <v>218</v>
      </c>
      <c r="D360" s="976" t="s">
        <v>219</v>
      </c>
      <c r="E360" s="976"/>
      <c r="F360" s="976" t="s">
        <v>220</v>
      </c>
      <c r="G360" s="976"/>
      <c r="H360" s="253"/>
      <c r="I360" s="253" t="s">
        <v>221</v>
      </c>
    </row>
    <row r="361" spans="1:9" s="459" customFormat="1" ht="15.75" thickBot="1">
      <c r="A361" s="973"/>
      <c r="B361" s="973"/>
      <c r="C361" s="975"/>
      <c r="D361" s="254" t="s">
        <v>222</v>
      </c>
      <c r="E361" s="254" t="s">
        <v>223</v>
      </c>
      <c r="F361" s="254" t="s">
        <v>224</v>
      </c>
      <c r="G361" s="254" t="s">
        <v>225</v>
      </c>
      <c r="H361" s="254"/>
      <c r="I361" s="254" t="s">
        <v>226</v>
      </c>
    </row>
    <row r="362" spans="1:9" s="459" customFormat="1">
      <c r="A362" s="255"/>
      <c r="B362" s="256"/>
      <c r="C362" s="257"/>
      <c r="D362" s="258"/>
      <c r="E362" s="258"/>
      <c r="F362" s="458"/>
      <c r="G362" s="458"/>
      <c r="H362" s="260"/>
      <c r="I362" s="458">
        <f>ROUND((C362*(D362*F362))+(C362*(E362*G362)),4)</f>
        <v>0</v>
      </c>
    </row>
    <row r="363" spans="1:9" s="459" customFormat="1" ht="15.75" thickBot="1">
      <c r="A363" s="261"/>
      <c r="B363" s="261"/>
      <c r="C363" s="261"/>
      <c r="D363" s="261"/>
      <c r="E363" s="261"/>
      <c r="F363" s="261"/>
      <c r="G363" s="451" t="s">
        <v>227</v>
      </c>
      <c r="H363" s="453"/>
      <c r="I363" s="266">
        <f>SUM(I362:I362)</f>
        <v>0</v>
      </c>
    </row>
    <row r="364" spans="1:9" s="459" customFormat="1" ht="15.75" thickBot="1">
      <c r="A364" s="455" t="s">
        <v>228</v>
      </c>
      <c r="B364" s="455"/>
      <c r="C364" s="454" t="s">
        <v>218</v>
      </c>
      <c r="D364" s="454" t="s">
        <v>229</v>
      </c>
      <c r="E364" s="976" t="s">
        <v>220</v>
      </c>
      <c r="F364" s="979"/>
      <c r="G364" s="980" t="s">
        <v>230</v>
      </c>
      <c r="H364" s="980"/>
      <c r="I364" s="980"/>
    </row>
    <row r="365" spans="1:9" s="459" customFormat="1">
      <c r="A365" s="255"/>
      <c r="B365" s="256"/>
      <c r="C365" s="257"/>
      <c r="D365" s="255"/>
      <c r="E365" s="260"/>
      <c r="F365" s="260"/>
      <c r="G365" s="260"/>
      <c r="H365" s="260"/>
      <c r="I365" s="458">
        <f>ROUND(C365*E365,4)</f>
        <v>0</v>
      </c>
    </row>
    <row r="366" spans="1:9" s="459" customFormat="1">
      <c r="A366" s="260"/>
      <c r="B366" s="260"/>
      <c r="C366" s="977" t="s">
        <v>233</v>
      </c>
      <c r="D366" s="981"/>
      <c r="E366" s="981"/>
      <c r="F366" s="981"/>
      <c r="G366" s="981"/>
      <c r="H366" s="982">
        <f>SUM(I365)</f>
        <v>0</v>
      </c>
      <c r="I366" s="977"/>
    </row>
    <row r="367" spans="1:9" s="459" customFormat="1" ht="15.75" thickBot="1">
      <c r="A367" s="261"/>
      <c r="B367" s="261"/>
      <c r="C367" s="983" t="s">
        <v>234</v>
      </c>
      <c r="D367" s="984"/>
      <c r="E367" s="984"/>
      <c r="F367" s="984"/>
      <c r="G367" s="984"/>
      <c r="H367" s="453"/>
      <c r="I367" s="266">
        <f>SUM(H366,I363)</f>
        <v>0</v>
      </c>
    </row>
    <row r="368" spans="1:9" s="459" customFormat="1">
      <c r="A368" s="260"/>
      <c r="B368" s="260"/>
      <c r="C368" s="985" t="s">
        <v>235</v>
      </c>
      <c r="D368" s="986"/>
      <c r="E368" s="986"/>
      <c r="F368" s="986"/>
      <c r="G368" s="986"/>
      <c r="H368" s="456"/>
      <c r="I368" s="457" t="e">
        <f>I367/H358</f>
        <v>#DIV/0!</v>
      </c>
    </row>
    <row r="369" spans="1:11" s="459" customFormat="1">
      <c r="A369" s="260"/>
      <c r="B369" s="260"/>
      <c r="C369" s="456"/>
      <c r="D369" s="456"/>
      <c r="E369" s="456"/>
      <c r="F369" s="456"/>
      <c r="G369" s="448" t="s">
        <v>236</v>
      </c>
      <c r="H369" s="456"/>
      <c r="I369" s="457" t="e">
        <f>I368*H369</f>
        <v>#DIV/0!</v>
      </c>
    </row>
    <row r="370" spans="1:11" s="459" customFormat="1" ht="15.75" thickBot="1">
      <c r="A370" s="261"/>
      <c r="B370" s="261"/>
      <c r="C370" s="453"/>
      <c r="D370" s="453"/>
      <c r="E370" s="453"/>
      <c r="F370" s="453"/>
      <c r="G370" s="451" t="s">
        <v>237</v>
      </c>
      <c r="H370" s="453"/>
      <c r="I370" s="453" t="s">
        <v>117</v>
      </c>
    </row>
    <row r="371" spans="1:11" s="459" customFormat="1" ht="15.75" thickBot="1">
      <c r="A371" s="455" t="s">
        <v>238</v>
      </c>
      <c r="B371" s="455"/>
      <c r="C371" s="454" t="s">
        <v>218</v>
      </c>
      <c r="D371" s="454" t="s">
        <v>229</v>
      </c>
      <c r="E371" s="980" t="s">
        <v>239</v>
      </c>
      <c r="F371" s="980"/>
      <c r="G371" s="980" t="s">
        <v>240</v>
      </c>
      <c r="H371" s="980"/>
      <c r="I371" s="980"/>
    </row>
    <row r="372" spans="1:11" s="459" customFormat="1" ht="15.75" thickBot="1">
      <c r="A372" s="270"/>
      <c r="B372" s="270"/>
      <c r="C372" s="980" t="s">
        <v>241</v>
      </c>
      <c r="D372" s="987"/>
      <c r="E372" s="987"/>
      <c r="F372" s="987"/>
      <c r="G372" s="987"/>
      <c r="H372" s="270"/>
      <c r="I372" s="270"/>
    </row>
    <row r="373" spans="1:11" s="459" customFormat="1" ht="15.75" thickBot="1">
      <c r="A373" s="455" t="s">
        <v>242</v>
      </c>
      <c r="B373" s="455"/>
      <c r="C373" s="454" t="s">
        <v>218</v>
      </c>
      <c r="D373" s="454" t="s">
        <v>229</v>
      </c>
      <c r="E373" s="980" t="s">
        <v>240</v>
      </c>
      <c r="F373" s="980"/>
      <c r="G373" s="980" t="s">
        <v>240</v>
      </c>
      <c r="H373" s="980"/>
      <c r="I373" s="980"/>
    </row>
    <row r="374" spans="1:11" s="459" customFormat="1">
      <c r="A374" s="324"/>
      <c r="B374" s="325"/>
      <c r="C374" s="333"/>
      <c r="D374" s="324"/>
      <c r="E374" s="324"/>
      <c r="F374" s="327"/>
      <c r="G374" s="328"/>
      <c r="H374" s="328"/>
      <c r="I374" s="329">
        <f>ROUND(C374*F374,4)</f>
        <v>0</v>
      </c>
    </row>
    <row r="375" spans="1:11" s="459" customFormat="1" ht="15.75" thickBot="1">
      <c r="A375" s="261"/>
      <c r="B375" s="261"/>
      <c r="C375" s="983" t="s">
        <v>243</v>
      </c>
      <c r="D375" s="984"/>
      <c r="E375" s="984"/>
      <c r="F375" s="984"/>
      <c r="G375" s="984"/>
      <c r="H375" s="453"/>
      <c r="I375" s="266">
        <f>SUM(I374)</f>
        <v>0</v>
      </c>
    </row>
    <row r="376" spans="1:11" s="459" customFormat="1" ht="15.75" thickBot="1">
      <c r="A376" s="455"/>
      <c r="B376" s="455"/>
      <c r="C376" s="450"/>
      <c r="D376" s="450"/>
      <c r="E376" s="450"/>
      <c r="F376" s="450"/>
      <c r="G376" s="450" t="s">
        <v>244</v>
      </c>
      <c r="H376" s="450"/>
      <c r="I376" s="274" t="e">
        <f>SUM(I375,I368,I369,I370)</f>
        <v>#DIV/0!</v>
      </c>
    </row>
    <row r="377" spans="1:11" s="459" customFormat="1" ht="15.75" thickBot="1">
      <c r="A377" s="455" t="s">
        <v>245</v>
      </c>
      <c r="B377" s="455"/>
      <c r="C377" s="454" t="s">
        <v>246</v>
      </c>
      <c r="D377" s="454" t="s">
        <v>218</v>
      </c>
      <c r="E377" s="454" t="s">
        <v>229</v>
      </c>
      <c r="F377" s="980" t="s">
        <v>240</v>
      </c>
      <c r="G377" s="980"/>
      <c r="H377" s="980" t="s">
        <v>240</v>
      </c>
      <c r="I377" s="980"/>
    </row>
    <row r="378" spans="1:11" s="459" customFormat="1">
      <c r="A378" s="255"/>
      <c r="B378" s="256"/>
      <c r="C378" s="255"/>
      <c r="D378" s="271"/>
      <c r="E378" s="255"/>
      <c r="F378" s="255"/>
      <c r="G378" s="458"/>
      <c r="H378" s="456"/>
      <c r="I378" s="458"/>
    </row>
    <row r="379" spans="1:11" s="459" customFormat="1" ht="15.75" thickBot="1">
      <c r="A379" s="275"/>
      <c r="B379" s="275"/>
      <c r="C379" s="983" t="s">
        <v>247</v>
      </c>
      <c r="D379" s="983"/>
      <c r="E379" s="983"/>
      <c r="F379" s="983"/>
      <c r="G379" s="983"/>
      <c r="H379" s="451"/>
      <c r="I379" s="266">
        <f>SUM(I378)</f>
        <v>0</v>
      </c>
    </row>
    <row r="380" spans="1:11" s="459" customFormat="1" ht="15.75" thickBot="1">
      <c r="A380" s="972" t="s">
        <v>248</v>
      </c>
      <c r="B380" s="972"/>
      <c r="C380" s="974" t="s">
        <v>218</v>
      </c>
      <c r="D380" s="974" t="s">
        <v>229</v>
      </c>
      <c r="E380" s="988" t="s">
        <v>249</v>
      </c>
      <c r="F380" s="988"/>
      <c r="G380" s="988"/>
      <c r="H380" s="276"/>
      <c r="I380" s="974" t="s">
        <v>240</v>
      </c>
    </row>
    <row r="381" spans="1:11" s="459" customFormat="1" ht="15.75" thickBot="1">
      <c r="A381" s="973"/>
      <c r="B381" s="973"/>
      <c r="C381" s="975"/>
      <c r="D381" s="975"/>
      <c r="E381" s="452" t="s">
        <v>250</v>
      </c>
      <c r="F381" s="452" t="s">
        <v>251</v>
      </c>
      <c r="G381" s="452" t="s">
        <v>252</v>
      </c>
      <c r="H381" s="452"/>
      <c r="I381" s="975"/>
    </row>
    <row r="382" spans="1:11" s="459" customFormat="1">
      <c r="A382" s="255"/>
      <c r="B382" s="256"/>
      <c r="C382" s="257"/>
      <c r="D382" s="255"/>
      <c r="E382" s="255"/>
      <c r="F382" s="255"/>
      <c r="G382" s="258"/>
      <c r="H382" s="255"/>
      <c r="I382" s="334"/>
      <c r="K382" s="459">
        <v>5914389</v>
      </c>
    </row>
    <row r="383" spans="1:11" s="459" customFormat="1">
      <c r="A383" s="278"/>
      <c r="B383" s="278"/>
      <c r="C383" s="977" t="s">
        <v>254</v>
      </c>
      <c r="D383" s="977"/>
      <c r="E383" s="977"/>
      <c r="F383" s="977"/>
      <c r="G383" s="977"/>
      <c r="H383" s="448"/>
      <c r="I383" s="335">
        <f>SUM(I382)</f>
        <v>0</v>
      </c>
    </row>
    <row r="384" spans="1:11" s="459" customFormat="1" ht="15.75" thickBot="1">
      <c r="A384" s="279"/>
      <c r="B384" s="279"/>
      <c r="C384" s="449"/>
      <c r="D384" s="449"/>
      <c r="E384" s="978" t="s">
        <v>255</v>
      </c>
      <c r="F384" s="978"/>
      <c r="G384" s="978"/>
      <c r="H384" s="279"/>
      <c r="I384" s="281" t="e">
        <f>SUM(I383,I379,I376)</f>
        <v>#DIV/0!</v>
      </c>
    </row>
    <row r="385" spans="1:9" s="459" customFormat="1" ht="15.75" thickTop="1">
      <c r="A385" s="278"/>
      <c r="B385" s="278"/>
      <c r="C385" s="448"/>
      <c r="D385" s="448"/>
      <c r="E385" s="448"/>
      <c r="F385" s="448" t="s">
        <v>88</v>
      </c>
      <c r="G385" s="282"/>
      <c r="H385" s="278"/>
      <c r="I385" s="457" t="e">
        <f>ROUND(I384*G385,4)</f>
        <v>#DIV/0!</v>
      </c>
    </row>
    <row r="386" spans="1:9" s="459" customFormat="1" ht="15.75" thickBot="1">
      <c r="A386" s="279"/>
      <c r="B386" s="279"/>
      <c r="C386" s="449"/>
      <c r="D386" s="449"/>
      <c r="E386" s="449"/>
      <c r="F386" s="279"/>
      <c r="G386" s="279" t="s">
        <v>256</v>
      </c>
      <c r="H386" s="279"/>
      <c r="I386" s="508" t="e">
        <f>ROUND(SUM(I384,I385),2)</f>
        <v>#DIV/0!</v>
      </c>
    </row>
    <row r="387" spans="1:9" s="459" customFormat="1" ht="15.75" thickTop="1">
      <c r="A387" s="283" t="s">
        <v>257</v>
      </c>
    </row>
    <row r="388" spans="1:9" s="564" customFormat="1" ht="23.25" thickBot="1">
      <c r="A388" s="604" t="s">
        <v>212</v>
      </c>
      <c r="B388" s="605"/>
      <c r="C388" s="605"/>
      <c r="D388" s="605"/>
      <c r="E388" s="605"/>
      <c r="F388" s="605"/>
      <c r="G388" s="605"/>
      <c r="H388" s="605"/>
      <c r="I388" s="606" t="s">
        <v>203</v>
      </c>
    </row>
    <row r="389" spans="1:9" s="564" customFormat="1" ht="18.75" thickTop="1">
      <c r="A389" s="607" t="s">
        <v>213</v>
      </c>
      <c r="B389" s="607"/>
      <c r="C389" s="607"/>
      <c r="D389" s="607" t="str">
        <f>$M$1</f>
        <v>BAHIA</v>
      </c>
      <c r="E389" s="607"/>
      <c r="F389" s="607"/>
      <c r="G389" s="608"/>
      <c r="H389" s="609"/>
      <c r="I389" s="607"/>
    </row>
    <row r="390" spans="1:9" s="564" customFormat="1" ht="15.75">
      <c r="A390" s="610" t="s">
        <v>214</v>
      </c>
      <c r="B390" s="610"/>
      <c r="C390" s="610"/>
      <c r="D390" s="661" t="str">
        <f>M2</f>
        <v>ABRIL/21</v>
      </c>
      <c r="E390" s="610"/>
      <c r="F390" s="610"/>
      <c r="G390" s="611" t="s">
        <v>215</v>
      </c>
      <c r="H390" s="612"/>
      <c r="I390" s="613" t="s">
        <v>17</v>
      </c>
    </row>
    <row r="391" spans="1:9" s="564" customFormat="1" ht="16.5" thickBot="1">
      <c r="A391" s="614">
        <v>4011463</v>
      </c>
      <c r="B391" s="1007" t="s">
        <v>526</v>
      </c>
      <c r="C391" s="1007"/>
      <c r="D391" s="1007"/>
      <c r="E391" s="1007"/>
      <c r="F391" s="1007"/>
      <c r="G391" s="1007"/>
      <c r="H391" s="1008" t="s">
        <v>216</v>
      </c>
      <c r="I391" s="1008"/>
    </row>
    <row r="392" spans="1:9" s="564" customFormat="1" ht="15.75" thickBot="1">
      <c r="A392" s="1010" t="s">
        <v>217</v>
      </c>
      <c r="B392" s="1010"/>
      <c r="C392" s="1011" t="s">
        <v>218</v>
      </c>
      <c r="D392" s="1012" t="s">
        <v>219</v>
      </c>
      <c r="E392" s="1012"/>
      <c r="F392" s="1012" t="s">
        <v>220</v>
      </c>
      <c r="G392" s="1012"/>
      <c r="H392" s="615"/>
      <c r="I392" s="615" t="s">
        <v>221</v>
      </c>
    </row>
    <row r="393" spans="1:9" s="564" customFormat="1" ht="15.75" thickBot="1">
      <c r="A393" s="1010"/>
      <c r="B393" s="1010"/>
      <c r="C393" s="1011"/>
      <c r="D393" s="616" t="s">
        <v>222</v>
      </c>
      <c r="E393" s="616" t="s">
        <v>223</v>
      </c>
      <c r="F393" s="616" t="s">
        <v>224</v>
      </c>
      <c r="G393" s="616" t="s">
        <v>225</v>
      </c>
      <c r="H393" s="616"/>
      <c r="I393" s="616" t="s">
        <v>226</v>
      </c>
    </row>
    <row r="394" spans="1:9" s="564" customFormat="1">
      <c r="A394" s="617"/>
      <c r="B394" s="618"/>
      <c r="C394" s="619"/>
      <c r="D394" s="620"/>
      <c r="E394" s="620"/>
      <c r="F394" s="621"/>
      <c r="G394" s="621"/>
      <c r="H394" s="622"/>
      <c r="I394" s="621">
        <f t="shared" ref="I394:I396" si="3">ROUND((C394*(D394*F394))+(C394*(E394*G394)),4)</f>
        <v>0</v>
      </c>
    </row>
    <row r="395" spans="1:9" s="564" customFormat="1">
      <c r="A395" s="617"/>
      <c r="B395" s="618"/>
      <c r="C395" s="619"/>
      <c r="D395" s="620"/>
      <c r="E395" s="620"/>
      <c r="F395" s="621"/>
      <c r="G395" s="621"/>
      <c r="H395" s="622"/>
      <c r="I395" s="621">
        <f t="shared" si="3"/>
        <v>0</v>
      </c>
    </row>
    <row r="396" spans="1:9" s="564" customFormat="1">
      <c r="A396" s="617"/>
      <c r="B396" s="618"/>
      <c r="C396" s="619"/>
      <c r="D396" s="620"/>
      <c r="E396" s="620"/>
      <c r="F396" s="621"/>
      <c r="G396" s="621"/>
      <c r="H396" s="622"/>
      <c r="I396" s="621">
        <f t="shared" si="3"/>
        <v>0</v>
      </c>
    </row>
    <row r="397" spans="1:9" s="564" customFormat="1" ht="15.75" thickBot="1">
      <c r="A397" s="623"/>
      <c r="B397" s="623"/>
      <c r="C397" s="623"/>
      <c r="D397" s="623"/>
      <c r="E397" s="623"/>
      <c r="F397" s="623"/>
      <c r="G397" s="624" t="s">
        <v>227</v>
      </c>
      <c r="H397" s="625"/>
      <c r="I397" s="626">
        <f>SUM(I394:I396)</f>
        <v>0</v>
      </c>
    </row>
    <row r="398" spans="1:9" s="564" customFormat="1" ht="15.75" thickBot="1">
      <c r="A398" s="627" t="s">
        <v>228</v>
      </c>
      <c r="B398" s="627"/>
      <c r="C398" s="628" t="s">
        <v>218</v>
      </c>
      <c r="D398" s="628" t="s">
        <v>229</v>
      </c>
      <c r="E398" s="1012" t="s">
        <v>220</v>
      </c>
      <c r="F398" s="1012"/>
      <c r="G398" s="1013" t="s">
        <v>230</v>
      </c>
      <c r="H398" s="1013"/>
      <c r="I398" s="1013"/>
    </row>
    <row r="399" spans="1:9" s="564" customFormat="1">
      <c r="A399" s="617"/>
      <c r="B399" s="618"/>
      <c r="C399" s="619"/>
      <c r="D399" s="617"/>
      <c r="E399" s="622"/>
      <c r="F399" s="622"/>
      <c r="G399" s="622"/>
      <c r="H399" s="622"/>
      <c r="I399" s="621">
        <f>ROUND(C399*E399,4)</f>
        <v>0</v>
      </c>
    </row>
    <row r="400" spans="1:9" s="564" customFormat="1">
      <c r="A400" s="622"/>
      <c r="B400" s="622"/>
      <c r="C400" s="1014" t="s">
        <v>233</v>
      </c>
      <c r="D400" s="1014"/>
      <c r="E400" s="1014"/>
      <c r="F400" s="1014"/>
      <c r="G400" s="1014"/>
      <c r="H400" s="1015">
        <f>SUM(I399)</f>
        <v>0</v>
      </c>
      <c r="I400" s="1015"/>
    </row>
    <row r="401" spans="1:9" s="564" customFormat="1" ht="15.75" thickBot="1">
      <c r="A401" s="623"/>
      <c r="B401" s="623"/>
      <c r="C401" s="1016" t="s">
        <v>234</v>
      </c>
      <c r="D401" s="1016"/>
      <c r="E401" s="1016"/>
      <c r="F401" s="1016"/>
      <c r="G401" s="1016"/>
      <c r="H401" s="625"/>
      <c r="I401" s="629">
        <f>SUM(H400,I397)</f>
        <v>0</v>
      </c>
    </row>
    <row r="402" spans="1:9" s="564" customFormat="1">
      <c r="A402" s="622"/>
      <c r="B402" s="622"/>
      <c r="C402" s="1018" t="s">
        <v>235</v>
      </c>
      <c r="D402" s="1018"/>
      <c r="E402" s="1018"/>
      <c r="F402" s="1018"/>
      <c r="G402" s="1018"/>
      <c r="H402" s="630"/>
      <c r="I402" s="631" t="e">
        <f>I401/H390</f>
        <v>#DIV/0!</v>
      </c>
    </row>
    <row r="403" spans="1:9" s="564" customFormat="1">
      <c r="A403" s="622"/>
      <c r="B403" s="622"/>
      <c r="C403" s="630"/>
      <c r="D403" s="630"/>
      <c r="E403" s="630"/>
      <c r="F403" s="630"/>
      <c r="G403" s="632" t="s">
        <v>236</v>
      </c>
      <c r="H403" s="630"/>
      <c r="I403" s="631" t="e">
        <f>I402*H403</f>
        <v>#DIV/0!</v>
      </c>
    </row>
    <row r="404" spans="1:9" s="564" customFormat="1" ht="15.75" thickBot="1">
      <c r="A404" s="623"/>
      <c r="B404" s="623"/>
      <c r="C404" s="625"/>
      <c r="D404" s="625"/>
      <c r="E404" s="625"/>
      <c r="F404" s="625"/>
      <c r="G404" s="624" t="s">
        <v>237</v>
      </c>
      <c r="H404" s="625"/>
      <c r="I404" s="625" t="s">
        <v>117</v>
      </c>
    </row>
    <row r="405" spans="1:9" s="564" customFormat="1" ht="15.75" thickBot="1">
      <c r="A405" s="627" t="s">
        <v>238</v>
      </c>
      <c r="B405" s="627"/>
      <c r="C405" s="628" t="s">
        <v>218</v>
      </c>
      <c r="D405" s="628" t="s">
        <v>229</v>
      </c>
      <c r="E405" s="1013" t="s">
        <v>239</v>
      </c>
      <c r="F405" s="1013"/>
      <c r="G405" s="1013" t="s">
        <v>240</v>
      </c>
      <c r="H405" s="1013"/>
      <c r="I405" s="1013"/>
    </row>
    <row r="406" spans="1:9" s="564" customFormat="1" ht="15.75" thickBot="1">
      <c r="A406" s="617"/>
      <c r="B406" s="618"/>
      <c r="C406" s="633"/>
      <c r="D406" s="617"/>
      <c r="E406" s="617"/>
      <c r="F406" s="621"/>
      <c r="G406" s="622"/>
      <c r="H406" s="622"/>
      <c r="I406" s="634"/>
    </row>
    <row r="407" spans="1:9" s="564" customFormat="1" ht="15.75" thickBot="1">
      <c r="A407" s="635"/>
      <c r="B407" s="635"/>
      <c r="C407" s="1013" t="s">
        <v>241</v>
      </c>
      <c r="D407" s="1013"/>
      <c r="E407" s="1013"/>
      <c r="F407" s="1013"/>
      <c r="G407" s="1013"/>
      <c r="H407" s="635"/>
      <c r="I407" s="636"/>
    </row>
    <row r="408" spans="1:9" s="564" customFormat="1" ht="15.75" thickBot="1">
      <c r="A408" s="627" t="s">
        <v>242</v>
      </c>
      <c r="B408" s="627"/>
      <c r="C408" s="628" t="s">
        <v>218</v>
      </c>
      <c r="D408" s="628" t="s">
        <v>229</v>
      </c>
      <c r="E408" s="1013" t="s">
        <v>240</v>
      </c>
      <c r="F408" s="1013"/>
      <c r="G408" s="1013" t="s">
        <v>240</v>
      </c>
      <c r="H408" s="1013"/>
      <c r="I408" s="1013"/>
    </row>
    <row r="409" spans="1:9" s="564" customFormat="1">
      <c r="A409" s="617"/>
      <c r="B409" s="618"/>
      <c r="C409" s="633"/>
      <c r="D409" s="617"/>
      <c r="E409" s="617"/>
      <c r="F409" s="621"/>
      <c r="G409" s="622"/>
      <c r="H409" s="622"/>
      <c r="I409" s="634">
        <f>C409*F409</f>
        <v>0</v>
      </c>
    </row>
    <row r="410" spans="1:9" s="564" customFormat="1" ht="15.75" thickBot="1">
      <c r="A410" s="623"/>
      <c r="B410" s="623"/>
      <c r="C410" s="1016" t="s">
        <v>243</v>
      </c>
      <c r="D410" s="1016"/>
      <c r="E410" s="1016"/>
      <c r="F410" s="1016"/>
      <c r="G410" s="1016"/>
      <c r="H410" s="625"/>
      <c r="I410" s="629">
        <f>SUM(I409)</f>
        <v>0</v>
      </c>
    </row>
    <row r="411" spans="1:9" s="564" customFormat="1" ht="15.75" thickBot="1">
      <c r="A411" s="627"/>
      <c r="B411" s="627"/>
      <c r="C411" s="637"/>
      <c r="D411" s="637"/>
      <c r="E411" s="637"/>
      <c r="F411" s="637"/>
      <c r="G411" s="637" t="s">
        <v>244</v>
      </c>
      <c r="H411" s="637"/>
      <c r="I411" s="638" t="e">
        <f>SUM(I410,I403,I402,I404,I407)</f>
        <v>#DIV/0!</v>
      </c>
    </row>
    <row r="412" spans="1:9" s="564" customFormat="1" ht="15.75" thickBot="1">
      <c r="A412" s="627" t="s">
        <v>245</v>
      </c>
      <c r="B412" s="627"/>
      <c r="C412" s="628" t="s">
        <v>246</v>
      </c>
      <c r="D412" s="628" t="s">
        <v>218</v>
      </c>
      <c r="E412" s="628" t="s">
        <v>229</v>
      </c>
      <c r="F412" s="1013" t="s">
        <v>240</v>
      </c>
      <c r="G412" s="1013"/>
      <c r="H412" s="1013" t="s">
        <v>240</v>
      </c>
      <c r="I412" s="1013"/>
    </row>
    <row r="413" spans="1:9" s="564" customFormat="1">
      <c r="A413" s="617"/>
      <c r="B413" s="618"/>
      <c r="C413" s="617"/>
      <c r="D413" s="633"/>
      <c r="E413" s="617"/>
      <c r="F413" s="617"/>
      <c r="G413" s="621"/>
      <c r="H413" s="630"/>
      <c r="I413" s="621">
        <f>ROUND(D413*G413,4)</f>
        <v>0</v>
      </c>
    </row>
    <row r="414" spans="1:9" s="564" customFormat="1" ht="15.75" thickBot="1">
      <c r="A414" s="623"/>
      <c r="B414" s="623"/>
      <c r="C414" s="1016" t="s">
        <v>247</v>
      </c>
      <c r="D414" s="1016"/>
      <c r="E414" s="1016"/>
      <c r="F414" s="1016"/>
      <c r="G414" s="1016"/>
      <c r="H414" s="624"/>
      <c r="I414" s="629">
        <f>SUM(I413)</f>
        <v>0</v>
      </c>
    </row>
    <row r="415" spans="1:9" s="564" customFormat="1" ht="15.75" thickBot="1">
      <c r="A415" s="1010" t="s">
        <v>248</v>
      </c>
      <c r="B415" s="1010"/>
      <c r="C415" s="1011" t="s">
        <v>218</v>
      </c>
      <c r="D415" s="1011" t="s">
        <v>229</v>
      </c>
      <c r="E415" s="1011" t="s">
        <v>249</v>
      </c>
      <c r="F415" s="1011"/>
      <c r="G415" s="1011"/>
      <c r="H415" s="640"/>
      <c r="I415" s="1011" t="s">
        <v>240</v>
      </c>
    </row>
    <row r="416" spans="1:9" s="564" customFormat="1" ht="15.75" thickBot="1">
      <c r="A416" s="1010"/>
      <c r="B416" s="1010"/>
      <c r="C416" s="1011"/>
      <c r="D416" s="1011"/>
      <c r="E416" s="641" t="s">
        <v>250</v>
      </c>
      <c r="F416" s="641" t="s">
        <v>251</v>
      </c>
      <c r="G416" s="641" t="s">
        <v>252</v>
      </c>
      <c r="H416" s="641"/>
      <c r="I416" s="1011"/>
    </row>
    <row r="417" spans="1:9" s="564" customFormat="1">
      <c r="A417" s="617"/>
      <c r="B417" s="618"/>
      <c r="C417" s="619"/>
      <c r="D417" s="617"/>
      <c r="E417" s="617"/>
      <c r="F417" s="617"/>
      <c r="G417" s="620"/>
      <c r="H417" s="617"/>
      <c r="I417" s="642" t="e">
        <f>ROUND((C417*G417)*$I$28,4)</f>
        <v>#DIV/0!</v>
      </c>
    </row>
    <row r="418" spans="1:9" s="564" customFormat="1">
      <c r="A418" s="643"/>
      <c r="B418" s="643"/>
      <c r="C418" s="1014" t="s">
        <v>254</v>
      </c>
      <c r="D418" s="1014"/>
      <c r="E418" s="1014"/>
      <c r="F418" s="1014"/>
      <c r="G418" s="1014"/>
      <c r="H418" s="632"/>
      <c r="I418" s="644" t="e">
        <f>SUM(I417)</f>
        <v>#DIV/0!</v>
      </c>
    </row>
    <row r="419" spans="1:9" s="564" customFormat="1" ht="15.75" thickBot="1">
      <c r="A419" s="645"/>
      <c r="B419" s="645"/>
      <c r="C419" s="646"/>
      <c r="D419" s="646"/>
      <c r="E419" s="1017" t="s">
        <v>255</v>
      </c>
      <c r="F419" s="1017"/>
      <c r="G419" s="1017"/>
      <c r="H419" s="645"/>
      <c r="I419" s="647" t="e">
        <f>SUM(I418,I414,I411)</f>
        <v>#DIV/0!</v>
      </c>
    </row>
    <row r="420" spans="1:9" s="564" customFormat="1" ht="15.75" thickTop="1">
      <c r="A420" s="643"/>
      <c r="B420" s="643"/>
      <c r="C420" s="632"/>
      <c r="D420" s="632"/>
      <c r="E420" s="632"/>
      <c r="F420" s="632" t="s">
        <v>88</v>
      </c>
      <c r="G420" s="648">
        <f>$S$1</f>
        <v>0</v>
      </c>
      <c r="H420" s="643"/>
      <c r="I420" s="649" t="e">
        <f>ROUND(I419*G420,4)</f>
        <v>#DIV/0!</v>
      </c>
    </row>
    <row r="421" spans="1:9" s="564" customFormat="1" ht="15.75" thickBot="1">
      <c r="A421" s="645"/>
      <c r="B421" s="645"/>
      <c r="C421" s="646"/>
      <c r="D421" s="646"/>
      <c r="E421" s="646"/>
      <c r="F421" s="645"/>
      <c r="G421" s="645" t="s">
        <v>256</v>
      </c>
      <c r="H421" s="645"/>
      <c r="I421" s="647" t="e">
        <f>ROUND(SUM(I419,I420),2)</f>
        <v>#DIV/0!</v>
      </c>
    </row>
    <row r="422" spans="1:9" ht="15.75" thickTop="1"/>
    <row r="423" spans="1:9" s="564" customFormat="1" ht="23.25" thickBot="1">
      <c r="A423" s="604" t="s">
        <v>212</v>
      </c>
      <c r="B423" s="605"/>
      <c r="C423" s="605"/>
      <c r="D423" s="605"/>
      <c r="E423" s="605"/>
      <c r="F423" s="605"/>
      <c r="G423" s="605"/>
      <c r="H423" s="605"/>
      <c r="I423" s="606" t="s">
        <v>203</v>
      </c>
    </row>
    <row r="424" spans="1:9" s="564" customFormat="1" ht="18.75" thickTop="1">
      <c r="A424" s="607" t="s">
        <v>213</v>
      </c>
      <c r="B424" s="607"/>
      <c r="C424" s="607"/>
      <c r="D424" s="607" t="str">
        <f>$M$1</f>
        <v>BAHIA</v>
      </c>
      <c r="E424" s="607"/>
      <c r="F424" s="607"/>
      <c r="G424" s="608"/>
      <c r="H424" s="609"/>
      <c r="I424" s="607"/>
    </row>
    <row r="425" spans="1:9" s="564" customFormat="1" ht="15.75">
      <c r="A425" s="610" t="s">
        <v>214</v>
      </c>
      <c r="B425" s="610"/>
      <c r="C425" s="610"/>
      <c r="D425" s="661" t="str">
        <f>M2</f>
        <v>ABRIL/21</v>
      </c>
      <c r="E425" s="610"/>
      <c r="F425" s="610"/>
      <c r="G425" s="611" t="s">
        <v>215</v>
      </c>
      <c r="H425" s="612">
        <v>1500</v>
      </c>
      <c r="I425" s="613" t="s">
        <v>14</v>
      </c>
    </row>
    <row r="426" spans="1:9" s="564" customFormat="1" ht="16.5" customHeight="1" thickBot="1">
      <c r="A426" s="614">
        <v>4011353</v>
      </c>
      <c r="B426" s="1007" t="s">
        <v>528</v>
      </c>
      <c r="C426" s="1007"/>
      <c r="D426" s="1007"/>
      <c r="E426" s="1007"/>
      <c r="F426" s="1007"/>
      <c r="G426" s="1007"/>
      <c r="H426" s="1008" t="s">
        <v>216</v>
      </c>
      <c r="I426" s="1008"/>
    </row>
    <row r="427" spans="1:9" s="564" customFormat="1" ht="15.75" thickBot="1">
      <c r="A427" s="1010" t="s">
        <v>217</v>
      </c>
      <c r="B427" s="1010"/>
      <c r="C427" s="1011" t="s">
        <v>218</v>
      </c>
      <c r="D427" s="1012" t="s">
        <v>219</v>
      </c>
      <c r="E427" s="1012"/>
      <c r="F427" s="1012" t="s">
        <v>220</v>
      </c>
      <c r="G427" s="1012"/>
      <c r="H427" s="615"/>
      <c r="I427" s="615" t="s">
        <v>221</v>
      </c>
    </row>
    <row r="428" spans="1:9" s="564" customFormat="1" ht="15.75" thickBot="1">
      <c r="A428" s="1010"/>
      <c r="B428" s="1010"/>
      <c r="C428" s="1011"/>
      <c r="D428" s="616" t="s">
        <v>222</v>
      </c>
      <c r="E428" s="616" t="s">
        <v>223</v>
      </c>
      <c r="F428" s="616" t="s">
        <v>224</v>
      </c>
      <c r="G428" s="616" t="s">
        <v>225</v>
      </c>
      <c r="H428" s="616"/>
      <c r="I428" s="616" t="s">
        <v>226</v>
      </c>
    </row>
    <row r="429" spans="1:9" s="564" customFormat="1">
      <c r="A429" s="617"/>
      <c r="B429" s="618"/>
      <c r="C429" s="619"/>
      <c r="D429" s="620"/>
      <c r="E429" s="620"/>
      <c r="F429" s="621"/>
      <c r="G429" s="621"/>
      <c r="H429" s="622"/>
      <c r="I429" s="621">
        <f>ROUND((C429*(D429*F429))+(C429*(E429*G429)),4)</f>
        <v>0</v>
      </c>
    </row>
    <row r="430" spans="1:9" s="564" customFormat="1">
      <c r="A430" s="650"/>
      <c r="B430" s="651"/>
      <c r="C430" s="652"/>
      <c r="D430" s="653"/>
      <c r="E430" s="653"/>
      <c r="F430" s="621"/>
      <c r="G430" s="621"/>
      <c r="H430" s="622"/>
      <c r="I430" s="621">
        <f>ROUND((C430*(D430*F430))+(C430*(E430*G430)),4)</f>
        <v>0</v>
      </c>
    </row>
    <row r="431" spans="1:9" s="564" customFormat="1" ht="15.75" thickBot="1">
      <c r="A431" s="623"/>
      <c r="B431" s="623"/>
      <c r="C431" s="623"/>
      <c r="D431" s="623"/>
      <c r="E431" s="623"/>
      <c r="F431" s="623"/>
      <c r="G431" s="624" t="s">
        <v>227</v>
      </c>
      <c r="H431" s="625"/>
      <c r="I431" s="629">
        <f>SUM(I429:I430)</f>
        <v>0</v>
      </c>
    </row>
    <row r="432" spans="1:9" s="564" customFormat="1" ht="15.75" thickBot="1">
      <c r="A432" s="627" t="s">
        <v>228</v>
      </c>
      <c r="B432" s="627"/>
      <c r="C432" s="628" t="s">
        <v>218</v>
      </c>
      <c r="D432" s="628" t="s">
        <v>229</v>
      </c>
      <c r="E432" s="1012" t="s">
        <v>220</v>
      </c>
      <c r="F432" s="1012"/>
      <c r="G432" s="1013" t="s">
        <v>230</v>
      </c>
      <c r="H432" s="1013"/>
      <c r="I432" s="1013"/>
    </row>
    <row r="433" spans="1:9" s="564" customFormat="1">
      <c r="A433" s="650"/>
      <c r="B433" s="651"/>
      <c r="C433" s="652"/>
      <c r="D433" s="650"/>
      <c r="E433" s="622"/>
      <c r="F433" s="622"/>
      <c r="G433" s="622"/>
      <c r="H433" s="622"/>
      <c r="I433" s="621">
        <f>ROUND(C433*E433,4)</f>
        <v>0</v>
      </c>
    </row>
    <row r="434" spans="1:9" s="564" customFormat="1">
      <c r="A434" s="622"/>
      <c r="B434" s="622"/>
      <c r="C434" s="1014" t="s">
        <v>233</v>
      </c>
      <c r="D434" s="1014"/>
      <c r="E434" s="1014"/>
      <c r="F434" s="1014"/>
      <c r="G434" s="1014"/>
      <c r="H434" s="1019">
        <f>SUM(I433)</f>
        <v>0</v>
      </c>
      <c r="I434" s="1019"/>
    </row>
    <row r="435" spans="1:9" s="564" customFormat="1" ht="15.75" thickBot="1">
      <c r="A435" s="623"/>
      <c r="B435" s="623"/>
      <c r="C435" s="1016" t="s">
        <v>234</v>
      </c>
      <c r="D435" s="1016"/>
      <c r="E435" s="1016"/>
      <c r="F435" s="1016"/>
      <c r="G435" s="1016"/>
      <c r="H435" s="625"/>
      <c r="I435" s="629">
        <f>SUM(H434,I431)</f>
        <v>0</v>
      </c>
    </row>
    <row r="436" spans="1:9" s="564" customFormat="1">
      <c r="A436" s="622"/>
      <c r="B436" s="622"/>
      <c r="C436" s="1018" t="s">
        <v>235</v>
      </c>
      <c r="D436" s="1018"/>
      <c r="E436" s="1018"/>
      <c r="F436" s="1018"/>
      <c r="G436" s="1018"/>
      <c r="H436" s="630"/>
      <c r="I436" s="631">
        <f>I435/H425</f>
        <v>0</v>
      </c>
    </row>
    <row r="437" spans="1:9" s="564" customFormat="1">
      <c r="A437" s="622"/>
      <c r="B437" s="622"/>
      <c r="C437" s="630"/>
      <c r="D437" s="630"/>
      <c r="E437" s="630"/>
      <c r="F437" s="630"/>
      <c r="G437" s="632" t="s">
        <v>236</v>
      </c>
      <c r="H437" s="630"/>
      <c r="I437" s="621">
        <f>I436*H437</f>
        <v>0</v>
      </c>
    </row>
    <row r="438" spans="1:9" s="564" customFormat="1" ht="15.75" thickBot="1">
      <c r="A438" s="623"/>
      <c r="B438" s="623"/>
      <c r="C438" s="625"/>
      <c r="D438" s="625"/>
      <c r="E438" s="625"/>
      <c r="F438" s="625"/>
      <c r="G438" s="624" t="s">
        <v>237</v>
      </c>
      <c r="H438" s="625"/>
      <c r="I438" s="625" t="s">
        <v>117</v>
      </c>
    </row>
    <row r="439" spans="1:9" s="564" customFormat="1" ht="15.75" thickBot="1">
      <c r="A439" s="627" t="s">
        <v>238</v>
      </c>
      <c r="B439" s="627"/>
      <c r="C439" s="628" t="s">
        <v>218</v>
      </c>
      <c r="D439" s="628" t="s">
        <v>229</v>
      </c>
      <c r="E439" s="1013" t="s">
        <v>239</v>
      </c>
      <c r="F439" s="1013"/>
      <c r="G439" s="1013" t="s">
        <v>240</v>
      </c>
      <c r="H439" s="1013"/>
      <c r="I439" s="1013"/>
    </row>
    <row r="440" spans="1:9" s="564" customFormat="1">
      <c r="A440" s="650"/>
      <c r="B440" s="651"/>
      <c r="C440" s="652"/>
      <c r="D440" s="650"/>
      <c r="E440" s="650"/>
      <c r="F440" s="654"/>
      <c r="G440" s="655"/>
      <c r="H440" s="655"/>
      <c r="I440" s="621">
        <f>ROUND(C440*F440,4)</f>
        <v>0</v>
      </c>
    </row>
    <row r="441" spans="1:9" s="564" customFormat="1" ht="15.75" thickBot="1">
      <c r="A441" s="623"/>
      <c r="B441" s="623"/>
      <c r="C441" s="1016" t="s">
        <v>241</v>
      </c>
      <c r="D441" s="1016"/>
      <c r="E441" s="1016"/>
      <c r="F441" s="1016"/>
      <c r="G441" s="1016"/>
      <c r="H441" s="623"/>
      <c r="I441" s="656">
        <f>SUM(I440:I440)</f>
        <v>0</v>
      </c>
    </row>
    <row r="442" spans="1:9" s="564" customFormat="1" ht="15.75" thickBot="1">
      <c r="A442" s="627" t="s">
        <v>242</v>
      </c>
      <c r="B442" s="627"/>
      <c r="C442" s="628" t="s">
        <v>218</v>
      </c>
      <c r="D442" s="628" t="s">
        <v>229</v>
      </c>
      <c r="E442" s="1013" t="s">
        <v>240</v>
      </c>
      <c r="F442" s="1013"/>
      <c r="G442" s="1013" t="s">
        <v>240</v>
      </c>
      <c r="H442" s="1013"/>
      <c r="I442" s="1013"/>
    </row>
    <row r="443" spans="1:9" s="564" customFormat="1" ht="15.75" thickBot="1">
      <c r="A443" s="635"/>
      <c r="B443" s="635"/>
      <c r="C443" s="1013" t="s">
        <v>243</v>
      </c>
      <c r="D443" s="1013"/>
      <c r="E443" s="1013"/>
      <c r="F443" s="1013"/>
      <c r="G443" s="1013"/>
      <c r="H443" s="657"/>
      <c r="I443" s="657"/>
    </row>
    <row r="444" spans="1:9" s="564" customFormat="1" ht="15.75" thickBot="1">
      <c r="A444" s="627"/>
      <c r="B444" s="627"/>
      <c r="C444" s="637"/>
      <c r="D444" s="637"/>
      <c r="E444" s="637"/>
      <c r="F444" s="637"/>
      <c r="G444" s="637" t="s">
        <v>244</v>
      </c>
      <c r="H444" s="637"/>
      <c r="I444" s="638">
        <f>SUM(I436,I437,I438,I441)</f>
        <v>0</v>
      </c>
    </row>
    <row r="445" spans="1:9" s="564" customFormat="1" ht="15.75" thickBot="1">
      <c r="A445" s="627" t="s">
        <v>245</v>
      </c>
      <c r="B445" s="627"/>
      <c r="C445" s="628" t="s">
        <v>246</v>
      </c>
      <c r="D445" s="628" t="s">
        <v>218</v>
      </c>
      <c r="E445" s="628" t="s">
        <v>229</v>
      </c>
      <c r="F445" s="1013" t="s">
        <v>240</v>
      </c>
      <c r="G445" s="1013"/>
      <c r="H445" s="1013" t="s">
        <v>240</v>
      </c>
      <c r="I445" s="1013"/>
    </row>
    <row r="446" spans="1:9" s="564" customFormat="1">
      <c r="A446" s="617"/>
      <c r="B446" s="618"/>
      <c r="C446" s="617"/>
      <c r="D446" s="633"/>
      <c r="E446" s="617"/>
      <c r="F446" s="617"/>
      <c r="G446" s="621"/>
      <c r="H446" s="630"/>
      <c r="I446" s="621"/>
    </row>
    <row r="447" spans="1:9" s="564" customFormat="1" ht="15.75" thickBot="1">
      <c r="A447" s="617"/>
      <c r="B447" s="618"/>
      <c r="C447" s="617"/>
      <c r="D447" s="633"/>
      <c r="E447" s="617"/>
      <c r="F447" s="617"/>
      <c r="G447" s="621"/>
      <c r="H447" s="630"/>
      <c r="I447" s="621"/>
    </row>
    <row r="448" spans="1:9" s="564" customFormat="1" ht="15.75" thickBot="1">
      <c r="A448" s="627"/>
      <c r="B448" s="627"/>
      <c r="C448" s="1013" t="s">
        <v>247</v>
      </c>
      <c r="D448" s="1013"/>
      <c r="E448" s="1013"/>
      <c r="F448" s="1013"/>
      <c r="G448" s="1013"/>
      <c r="H448" s="637"/>
      <c r="I448" s="638">
        <f>SUM(I446:I447)</f>
        <v>0</v>
      </c>
    </row>
    <row r="449" spans="1:9" s="564" customFormat="1" ht="15.75" thickBot="1">
      <c r="A449" s="1010" t="s">
        <v>248</v>
      </c>
      <c r="B449" s="1010"/>
      <c r="C449" s="1011" t="s">
        <v>218</v>
      </c>
      <c r="D449" s="1011" t="s">
        <v>229</v>
      </c>
      <c r="E449" s="1011" t="s">
        <v>249</v>
      </c>
      <c r="F449" s="1011"/>
      <c r="G449" s="1011"/>
      <c r="H449" s="640"/>
      <c r="I449" s="1011" t="s">
        <v>240</v>
      </c>
    </row>
    <row r="450" spans="1:9" s="564" customFormat="1" ht="15.75" thickBot="1">
      <c r="A450" s="1010"/>
      <c r="B450" s="1010"/>
      <c r="C450" s="1011"/>
      <c r="D450" s="1011"/>
      <c r="E450" s="641" t="s">
        <v>250</v>
      </c>
      <c r="F450" s="641" t="s">
        <v>251</v>
      </c>
      <c r="G450" s="641" t="s">
        <v>252</v>
      </c>
      <c r="H450" s="641"/>
      <c r="I450" s="1011"/>
    </row>
    <row r="451" spans="1:9" s="564" customFormat="1">
      <c r="A451" s="617"/>
      <c r="B451" s="618"/>
      <c r="C451" s="619"/>
      <c r="D451" s="617"/>
      <c r="E451" s="617"/>
      <c r="F451" s="617"/>
      <c r="G451" s="620"/>
      <c r="H451" s="617"/>
      <c r="I451" s="621"/>
    </row>
    <row r="452" spans="1:9" s="564" customFormat="1" ht="15.75" thickBot="1">
      <c r="A452" s="617"/>
      <c r="B452" s="618"/>
      <c r="C452" s="619"/>
      <c r="D452" s="617"/>
      <c r="E452" s="617"/>
      <c r="F452" s="617"/>
      <c r="G452" s="620"/>
      <c r="H452" s="617"/>
      <c r="I452" s="621"/>
    </row>
    <row r="453" spans="1:9" s="564" customFormat="1">
      <c r="A453" s="658"/>
      <c r="B453" s="658"/>
      <c r="C453" s="1018" t="s">
        <v>254</v>
      </c>
      <c r="D453" s="1018"/>
      <c r="E453" s="1018"/>
      <c r="F453" s="1018"/>
      <c r="G453" s="1018"/>
      <c r="H453" s="659"/>
      <c r="I453" s="660">
        <f>SUM(I451:I452)</f>
        <v>0</v>
      </c>
    </row>
    <row r="454" spans="1:9" s="564" customFormat="1" ht="15.75" thickBot="1">
      <c r="A454" s="645"/>
      <c r="B454" s="645"/>
      <c r="C454" s="646"/>
      <c r="D454" s="646"/>
      <c r="E454" s="1017" t="s">
        <v>255</v>
      </c>
      <c r="F454" s="1017"/>
      <c r="G454" s="1017"/>
      <c r="H454" s="645"/>
      <c r="I454" s="647">
        <f>SUM(I444,I448,I453)</f>
        <v>0</v>
      </c>
    </row>
    <row r="455" spans="1:9" s="564" customFormat="1" ht="15.75" thickTop="1">
      <c r="A455" s="643"/>
      <c r="B455" s="643"/>
      <c r="C455" s="632"/>
      <c r="D455" s="632"/>
      <c r="E455" s="632"/>
      <c r="F455" s="632" t="s">
        <v>88</v>
      </c>
      <c r="G455" s="648"/>
      <c r="H455" s="643"/>
      <c r="I455" s="631">
        <f>ROUND(I454*G455,4)</f>
        <v>0</v>
      </c>
    </row>
    <row r="456" spans="1:9" s="564" customFormat="1" ht="15.75" thickBot="1">
      <c r="A456" s="645"/>
      <c r="B456" s="645"/>
      <c r="C456" s="646"/>
      <c r="D456" s="646"/>
      <c r="E456" s="646"/>
      <c r="F456" s="645"/>
      <c r="G456" s="645" t="s">
        <v>256</v>
      </c>
      <c r="H456" s="645"/>
      <c r="I456" s="647">
        <f>ROUND(SUM(I454,I455),2)</f>
        <v>0</v>
      </c>
    </row>
    <row r="457" spans="1:9" s="564" customFormat="1" ht="24" thickTop="1" thickBot="1">
      <c r="A457" s="604" t="s">
        <v>212</v>
      </c>
      <c r="B457" s="605"/>
      <c r="C457" s="605"/>
      <c r="D457" s="605"/>
      <c r="E457" s="605"/>
      <c r="F457" s="605"/>
      <c r="G457" s="605"/>
      <c r="H457" s="605"/>
      <c r="I457" s="606" t="s">
        <v>203</v>
      </c>
    </row>
    <row r="458" spans="1:9" s="564" customFormat="1" ht="18.75" thickTop="1">
      <c r="A458" s="607" t="s">
        <v>213</v>
      </c>
      <c r="B458" s="607"/>
      <c r="C458" s="607"/>
      <c r="D458" s="607" t="str">
        <f>$M$1</f>
        <v>BAHIA</v>
      </c>
      <c r="E458" s="607"/>
      <c r="F458" s="607"/>
      <c r="G458" s="608"/>
      <c r="H458" s="609"/>
      <c r="I458" s="607"/>
    </row>
    <row r="459" spans="1:9" s="564" customFormat="1" ht="15.75">
      <c r="A459" s="610" t="s">
        <v>214</v>
      </c>
      <c r="B459" s="610"/>
      <c r="C459" s="610"/>
      <c r="D459" s="661" t="str">
        <f>M2</f>
        <v>ABRIL/21</v>
      </c>
      <c r="E459" s="610"/>
      <c r="F459" s="610"/>
      <c r="G459" s="611" t="s">
        <v>215</v>
      </c>
      <c r="H459" s="612"/>
      <c r="I459" s="613" t="s">
        <v>15</v>
      </c>
    </row>
    <row r="460" spans="1:9" s="564" customFormat="1" ht="16.5" thickBot="1">
      <c r="A460" s="614">
        <v>4011276</v>
      </c>
      <c r="B460" s="1007" t="s">
        <v>529</v>
      </c>
      <c r="C460" s="1007"/>
      <c r="D460" s="1007"/>
      <c r="E460" s="1007"/>
      <c r="F460" s="1007"/>
      <c r="G460" s="1007"/>
      <c r="H460" s="1008" t="s">
        <v>216</v>
      </c>
      <c r="I460" s="1008"/>
    </row>
    <row r="461" spans="1:9" s="564" customFormat="1" ht="15.75" thickBot="1">
      <c r="A461" s="1010" t="s">
        <v>217</v>
      </c>
      <c r="B461" s="1010"/>
      <c r="C461" s="1011" t="s">
        <v>218</v>
      </c>
      <c r="D461" s="1012" t="s">
        <v>219</v>
      </c>
      <c r="E461" s="1012"/>
      <c r="F461" s="1012" t="s">
        <v>220</v>
      </c>
      <c r="G461" s="1012"/>
      <c r="H461" s="615"/>
      <c r="I461" s="615" t="s">
        <v>221</v>
      </c>
    </row>
    <row r="462" spans="1:9" s="564" customFormat="1" ht="15.75" thickBot="1">
      <c r="A462" s="1010"/>
      <c r="B462" s="1010"/>
      <c r="C462" s="1011"/>
      <c r="D462" s="616" t="s">
        <v>222</v>
      </c>
      <c r="E462" s="616" t="s">
        <v>223</v>
      </c>
      <c r="F462" s="616" t="s">
        <v>224</v>
      </c>
      <c r="G462" s="616" t="s">
        <v>225</v>
      </c>
      <c r="H462" s="616"/>
      <c r="I462" s="616" t="s">
        <v>226</v>
      </c>
    </row>
    <row r="463" spans="1:9" s="564" customFormat="1">
      <c r="A463" s="617"/>
      <c r="B463" s="618"/>
      <c r="C463" s="619"/>
      <c r="D463" s="620"/>
      <c r="E463" s="620"/>
      <c r="F463" s="621"/>
      <c r="G463" s="621"/>
      <c r="H463" s="622"/>
      <c r="I463" s="621">
        <f t="shared" ref="I463:I466" si="4">ROUND((C463*(D463*F463))+(C463*(E463*G463)),4)</f>
        <v>0</v>
      </c>
    </row>
    <row r="464" spans="1:9" s="564" customFormat="1">
      <c r="A464" s="617"/>
      <c r="B464" s="618"/>
      <c r="C464" s="619"/>
      <c r="D464" s="620"/>
      <c r="E464" s="620"/>
      <c r="F464" s="621"/>
      <c r="G464" s="621"/>
      <c r="H464" s="622"/>
      <c r="I464" s="621">
        <f t="shared" si="4"/>
        <v>0</v>
      </c>
    </row>
    <row r="465" spans="1:9" s="564" customFormat="1">
      <c r="A465" s="617"/>
      <c r="B465" s="618"/>
      <c r="C465" s="619"/>
      <c r="D465" s="620"/>
      <c r="E465" s="620"/>
      <c r="F465" s="621"/>
      <c r="G465" s="621"/>
      <c r="H465" s="622"/>
      <c r="I465" s="621">
        <f t="shared" si="4"/>
        <v>0</v>
      </c>
    </row>
    <row r="466" spans="1:9" s="564" customFormat="1">
      <c r="A466" s="617"/>
      <c r="B466" s="618"/>
      <c r="C466" s="619"/>
      <c r="D466" s="620"/>
      <c r="E466" s="620"/>
      <c r="F466" s="621"/>
      <c r="G466" s="621"/>
      <c r="H466" s="622"/>
      <c r="I466" s="621">
        <f t="shared" si="4"/>
        <v>0</v>
      </c>
    </row>
    <row r="467" spans="1:9" s="564" customFormat="1" ht="15.75" thickBot="1">
      <c r="A467" s="623"/>
      <c r="B467" s="623"/>
      <c r="C467" s="623"/>
      <c r="D467" s="623"/>
      <c r="E467" s="623"/>
      <c r="F467" s="623"/>
      <c r="G467" s="624" t="s">
        <v>227</v>
      </c>
      <c r="H467" s="625"/>
      <c r="I467" s="626">
        <f>SUM(I463:I466)</f>
        <v>0</v>
      </c>
    </row>
    <row r="468" spans="1:9" s="564" customFormat="1" ht="15.75" thickBot="1">
      <c r="A468" s="627" t="s">
        <v>228</v>
      </c>
      <c r="B468" s="627"/>
      <c r="C468" s="628" t="s">
        <v>218</v>
      </c>
      <c r="D468" s="628" t="s">
        <v>229</v>
      </c>
      <c r="E468" s="1012" t="s">
        <v>220</v>
      </c>
      <c r="F468" s="1012"/>
      <c r="G468" s="1013" t="s">
        <v>230</v>
      </c>
      <c r="H468" s="1013"/>
      <c r="I468" s="1013"/>
    </row>
    <row r="469" spans="1:9" s="564" customFormat="1">
      <c r="A469" s="617"/>
      <c r="B469" s="618"/>
      <c r="C469" s="619"/>
      <c r="D469" s="617"/>
      <c r="E469" s="622"/>
      <c r="F469" s="622"/>
      <c r="G469" s="622"/>
      <c r="H469" s="622"/>
      <c r="I469" s="621">
        <f>ROUND(C469*E469,4)</f>
        <v>0</v>
      </c>
    </row>
    <row r="470" spans="1:9" s="564" customFormat="1">
      <c r="A470" s="622"/>
      <c r="B470" s="622"/>
      <c r="C470" s="1014" t="s">
        <v>233</v>
      </c>
      <c r="D470" s="1014"/>
      <c r="E470" s="1014"/>
      <c r="F470" s="1014"/>
      <c r="G470" s="1014"/>
      <c r="H470" s="1015">
        <f>SUM(I469)</f>
        <v>0</v>
      </c>
      <c r="I470" s="1015"/>
    </row>
    <row r="471" spans="1:9" s="564" customFormat="1" ht="15.75" thickBot="1">
      <c r="A471" s="623"/>
      <c r="B471" s="623"/>
      <c r="C471" s="1016" t="s">
        <v>234</v>
      </c>
      <c r="D471" s="1016"/>
      <c r="E471" s="1016"/>
      <c r="F471" s="1016"/>
      <c r="G471" s="1016"/>
      <c r="H471" s="625"/>
      <c r="I471" s="629">
        <f>SUM(H470,I467)</f>
        <v>0</v>
      </c>
    </row>
    <row r="472" spans="1:9" s="564" customFormat="1">
      <c r="A472" s="622"/>
      <c r="B472" s="622"/>
      <c r="C472" s="1018" t="s">
        <v>235</v>
      </c>
      <c r="D472" s="1018"/>
      <c r="E472" s="1018"/>
      <c r="F472" s="1018"/>
      <c r="G472" s="1018"/>
      <c r="H472" s="630"/>
      <c r="I472" s="631" t="e">
        <f>I471/H459</f>
        <v>#DIV/0!</v>
      </c>
    </row>
    <row r="473" spans="1:9" s="564" customFormat="1">
      <c r="A473" s="622"/>
      <c r="B473" s="622"/>
      <c r="C473" s="630"/>
      <c r="D473" s="630"/>
      <c r="E473" s="630"/>
      <c r="F473" s="630"/>
      <c r="G473" s="632" t="s">
        <v>236</v>
      </c>
      <c r="H473" s="630"/>
      <c r="I473" s="631" t="e">
        <f>I472*H473</f>
        <v>#DIV/0!</v>
      </c>
    </row>
    <row r="474" spans="1:9" s="564" customFormat="1" ht="15.75" thickBot="1">
      <c r="A474" s="623"/>
      <c r="B474" s="623"/>
      <c r="C474" s="625"/>
      <c r="D474" s="625"/>
      <c r="E474" s="625"/>
      <c r="F474" s="625"/>
      <c r="G474" s="624" t="s">
        <v>237</v>
      </c>
      <c r="H474" s="625"/>
      <c r="I474" s="625" t="s">
        <v>117</v>
      </c>
    </row>
    <row r="475" spans="1:9" s="564" customFormat="1" ht="15.75" thickBot="1">
      <c r="A475" s="627" t="s">
        <v>238</v>
      </c>
      <c r="B475" s="627"/>
      <c r="C475" s="628" t="s">
        <v>218</v>
      </c>
      <c r="D475" s="628" t="s">
        <v>229</v>
      </c>
      <c r="E475" s="1013" t="s">
        <v>239</v>
      </c>
      <c r="F475" s="1013"/>
      <c r="G475" s="1013" t="s">
        <v>240</v>
      </c>
      <c r="H475" s="1013"/>
      <c r="I475" s="1013"/>
    </row>
    <row r="476" spans="1:9" s="564" customFormat="1">
      <c r="A476" s="617"/>
      <c r="B476" s="618"/>
      <c r="C476" s="633"/>
      <c r="D476" s="617"/>
      <c r="E476" s="617"/>
      <c r="F476" s="621"/>
      <c r="G476" s="622"/>
      <c r="H476" s="622"/>
      <c r="I476" s="634"/>
    </row>
    <row r="477" spans="1:9" s="564" customFormat="1" ht="15.75" thickBot="1">
      <c r="A477" s="617"/>
      <c r="B477" s="618"/>
      <c r="C477" s="633"/>
      <c r="D477" s="617"/>
      <c r="E477" s="617"/>
      <c r="F477" s="621"/>
      <c r="G477" s="622"/>
      <c r="H477" s="622"/>
      <c r="I477" s="634"/>
    </row>
    <row r="478" spans="1:9" s="564" customFormat="1" ht="15.75" thickBot="1">
      <c r="A478" s="635"/>
      <c r="B478" s="635"/>
      <c r="C478" s="1013" t="s">
        <v>241</v>
      </c>
      <c r="D478" s="1013"/>
      <c r="E478" s="1013"/>
      <c r="F478" s="1013"/>
      <c r="G478" s="1013"/>
      <c r="H478" s="635"/>
      <c r="I478" s="636">
        <f>SUM(I476:I477)</f>
        <v>0</v>
      </c>
    </row>
    <row r="479" spans="1:9" s="564" customFormat="1" ht="15.75" thickBot="1">
      <c r="A479" s="627" t="s">
        <v>242</v>
      </c>
      <c r="B479" s="627"/>
      <c r="C479" s="628" t="s">
        <v>218</v>
      </c>
      <c r="D479" s="628" t="s">
        <v>229</v>
      </c>
      <c r="E479" s="1013" t="s">
        <v>240</v>
      </c>
      <c r="F479" s="1013"/>
      <c r="G479" s="1013" t="s">
        <v>240</v>
      </c>
      <c r="H479" s="1013"/>
      <c r="I479" s="1013"/>
    </row>
    <row r="480" spans="1:9" s="564" customFormat="1">
      <c r="A480" s="617"/>
      <c r="B480" s="618"/>
      <c r="C480" s="619"/>
      <c r="D480" s="617"/>
      <c r="E480" s="622"/>
      <c r="F480" s="622"/>
      <c r="G480" s="622"/>
      <c r="H480" s="622"/>
      <c r="I480" s="621">
        <f>C480*F480</f>
        <v>0</v>
      </c>
    </row>
    <row r="481" spans="1:9" s="564" customFormat="1">
      <c r="A481" s="617"/>
      <c r="B481" s="618"/>
      <c r="C481" s="633"/>
      <c r="D481" s="617"/>
      <c r="E481" s="617"/>
      <c r="F481" s="621"/>
      <c r="G481" s="622"/>
      <c r="H481" s="622"/>
      <c r="I481" s="634"/>
    </row>
    <row r="482" spans="1:9" s="564" customFormat="1" ht="15.75" thickBot="1">
      <c r="A482" s="623"/>
      <c r="B482" s="623"/>
      <c r="C482" s="1016" t="s">
        <v>243</v>
      </c>
      <c r="D482" s="1016"/>
      <c r="E482" s="1016"/>
      <c r="F482" s="1016"/>
      <c r="G482" s="1016"/>
      <c r="H482" s="625"/>
      <c r="I482" s="629">
        <f>SUM(I480:I481)</f>
        <v>0</v>
      </c>
    </row>
    <row r="483" spans="1:9" s="564" customFormat="1" ht="15.75" thickBot="1">
      <c r="A483" s="627"/>
      <c r="B483" s="627"/>
      <c r="C483" s="637"/>
      <c r="D483" s="637"/>
      <c r="E483" s="637"/>
      <c r="F483" s="637"/>
      <c r="G483" s="637" t="s">
        <v>244</v>
      </c>
      <c r="H483" s="637"/>
      <c r="I483" s="638" t="e">
        <f>SUM(I482,I473,I472,I474,I478)</f>
        <v>#DIV/0!</v>
      </c>
    </row>
    <row r="484" spans="1:9" s="564" customFormat="1" ht="15.75" thickBot="1">
      <c r="A484" s="627" t="s">
        <v>245</v>
      </c>
      <c r="B484" s="627"/>
      <c r="C484" s="628" t="s">
        <v>246</v>
      </c>
      <c r="D484" s="628" t="s">
        <v>218</v>
      </c>
      <c r="E484" s="628" t="s">
        <v>229</v>
      </c>
      <c r="F484" s="1013" t="s">
        <v>240</v>
      </c>
      <c r="G484" s="1013"/>
      <c r="H484" s="1013" t="s">
        <v>240</v>
      </c>
      <c r="I484" s="1013"/>
    </row>
    <row r="485" spans="1:9" s="564" customFormat="1">
      <c r="A485" s="617"/>
      <c r="B485" s="618"/>
      <c r="C485" s="617"/>
      <c r="D485" s="633"/>
      <c r="E485" s="617"/>
      <c r="F485" s="617"/>
      <c r="G485" s="621"/>
      <c r="H485" s="630"/>
      <c r="I485" s="621">
        <f>ROUND(D485*G485,4)</f>
        <v>0</v>
      </c>
    </row>
    <row r="486" spans="1:9" s="564" customFormat="1" ht="15.75" thickBot="1">
      <c r="A486" s="639"/>
      <c r="B486" s="639"/>
      <c r="C486" s="1016" t="s">
        <v>247</v>
      </c>
      <c r="D486" s="1016"/>
      <c r="E486" s="1016"/>
      <c r="F486" s="1016"/>
      <c r="G486" s="1016"/>
      <c r="H486" s="624"/>
      <c r="I486" s="629">
        <f>SUM(I485)</f>
        <v>0</v>
      </c>
    </row>
    <row r="487" spans="1:9" s="564" customFormat="1" ht="15.75" thickBot="1">
      <c r="A487" s="1010" t="s">
        <v>248</v>
      </c>
      <c r="B487" s="1010"/>
      <c r="C487" s="1011" t="s">
        <v>218</v>
      </c>
      <c r="D487" s="1011" t="s">
        <v>229</v>
      </c>
      <c r="E487" s="1011" t="s">
        <v>249</v>
      </c>
      <c r="F487" s="1011"/>
      <c r="G487" s="1011"/>
      <c r="H487" s="640"/>
      <c r="I487" s="1011" t="s">
        <v>240</v>
      </c>
    </row>
    <row r="488" spans="1:9" s="564" customFormat="1" ht="15.75" thickBot="1">
      <c r="A488" s="1010"/>
      <c r="B488" s="1010"/>
      <c r="C488" s="1011"/>
      <c r="D488" s="1011"/>
      <c r="E488" s="641" t="s">
        <v>250</v>
      </c>
      <c r="F488" s="641" t="s">
        <v>251</v>
      </c>
      <c r="G488" s="641" t="s">
        <v>252</v>
      </c>
      <c r="H488" s="641"/>
      <c r="I488" s="1011"/>
    </row>
    <row r="489" spans="1:9" s="564" customFormat="1">
      <c r="A489" s="617"/>
      <c r="B489" s="618"/>
      <c r="C489" s="619"/>
      <c r="D489" s="617"/>
      <c r="E489" s="617"/>
      <c r="F489" s="617"/>
      <c r="G489" s="620"/>
      <c r="H489" s="617"/>
      <c r="I489" s="642" t="e">
        <f>ROUND((C489*G489)*$I$28,4)</f>
        <v>#DIV/0!</v>
      </c>
    </row>
    <row r="490" spans="1:9" s="564" customFormat="1">
      <c r="A490" s="643"/>
      <c r="B490" s="643"/>
      <c r="C490" s="1014" t="s">
        <v>254</v>
      </c>
      <c r="D490" s="1014"/>
      <c r="E490" s="1014"/>
      <c r="F490" s="1014"/>
      <c r="G490" s="1014"/>
      <c r="H490" s="632"/>
      <c r="I490" s="644" t="e">
        <f>SUM(I489)</f>
        <v>#DIV/0!</v>
      </c>
    </row>
    <row r="491" spans="1:9" s="564" customFormat="1" ht="15.75" thickBot="1">
      <c r="A491" s="645"/>
      <c r="B491" s="645"/>
      <c r="C491" s="646"/>
      <c r="D491" s="646"/>
      <c r="E491" s="1017" t="s">
        <v>255</v>
      </c>
      <c r="F491" s="1017"/>
      <c r="G491" s="1017"/>
      <c r="H491" s="645"/>
      <c r="I491" s="647" t="e">
        <f>SUM(I490,I486,I483)</f>
        <v>#DIV/0!</v>
      </c>
    </row>
    <row r="492" spans="1:9" s="564" customFormat="1" ht="15.75" thickTop="1">
      <c r="A492" s="643"/>
      <c r="B492" s="643"/>
      <c r="C492" s="632"/>
      <c r="D492" s="632"/>
      <c r="E492" s="632"/>
      <c r="F492" s="632" t="s">
        <v>88</v>
      </c>
      <c r="G492" s="648"/>
      <c r="H492" s="643"/>
      <c r="I492" s="649" t="e">
        <f>ROUND(I491*G492,4)</f>
        <v>#DIV/0!</v>
      </c>
    </row>
    <row r="493" spans="1:9" s="564" customFormat="1" ht="15.75" thickBot="1">
      <c r="A493" s="645"/>
      <c r="B493" s="645"/>
      <c r="C493" s="646"/>
      <c r="D493" s="646"/>
      <c r="E493" s="646"/>
      <c r="F493" s="645"/>
      <c r="G493" s="645" t="s">
        <v>256</v>
      </c>
      <c r="H493" s="645"/>
      <c r="I493" s="647" t="e">
        <f>ROUND(SUM(I491,I492),2)</f>
        <v>#DIV/0!</v>
      </c>
    </row>
    <row r="494" spans="1:9" s="564" customFormat="1" ht="15.75" thickTop="1"/>
  </sheetData>
  <mergeCells count="421">
    <mergeCell ref="F445:G445"/>
    <mergeCell ref="H445:I445"/>
    <mergeCell ref="C448:G448"/>
    <mergeCell ref="A449:B450"/>
    <mergeCell ref="E439:F439"/>
    <mergeCell ref="G439:I439"/>
    <mergeCell ref="C441:G441"/>
    <mergeCell ref="E442:F442"/>
    <mergeCell ref="G442:I442"/>
    <mergeCell ref="C443:G443"/>
    <mergeCell ref="A427:B428"/>
    <mergeCell ref="C427:C428"/>
    <mergeCell ref="D427:E427"/>
    <mergeCell ref="F427:G427"/>
    <mergeCell ref="E432:F432"/>
    <mergeCell ref="G432:I432"/>
    <mergeCell ref="C434:G434"/>
    <mergeCell ref="H434:I434"/>
    <mergeCell ref="C435:G435"/>
    <mergeCell ref="C490:G490"/>
    <mergeCell ref="E491:G491"/>
    <mergeCell ref="C471:G471"/>
    <mergeCell ref="C478:G478"/>
    <mergeCell ref="E479:F479"/>
    <mergeCell ref="G479:I479"/>
    <mergeCell ref="C486:G486"/>
    <mergeCell ref="A487:B488"/>
    <mergeCell ref="C487:C488"/>
    <mergeCell ref="D487:D488"/>
    <mergeCell ref="E487:G487"/>
    <mergeCell ref="I487:I488"/>
    <mergeCell ref="F484:G484"/>
    <mergeCell ref="H484:I484"/>
    <mergeCell ref="E468:F468"/>
    <mergeCell ref="G468:I468"/>
    <mergeCell ref="C470:G470"/>
    <mergeCell ref="H470:I470"/>
    <mergeCell ref="C472:G472"/>
    <mergeCell ref="E475:F475"/>
    <mergeCell ref="G475:I475"/>
    <mergeCell ref="C482:G482"/>
    <mergeCell ref="C414:G414"/>
    <mergeCell ref="C449:C450"/>
    <mergeCell ref="D449:D450"/>
    <mergeCell ref="E449:G449"/>
    <mergeCell ref="I449:I450"/>
    <mergeCell ref="C453:G453"/>
    <mergeCell ref="E454:G454"/>
    <mergeCell ref="B460:G460"/>
    <mergeCell ref="H460:I460"/>
    <mergeCell ref="A461:B462"/>
    <mergeCell ref="C461:C462"/>
    <mergeCell ref="D461:E461"/>
    <mergeCell ref="F461:G461"/>
    <mergeCell ref="B426:G426"/>
    <mergeCell ref="H426:I426"/>
    <mergeCell ref="C436:G436"/>
    <mergeCell ref="A415:B416"/>
    <mergeCell ref="C415:C416"/>
    <mergeCell ref="D415:D416"/>
    <mergeCell ref="E415:G415"/>
    <mergeCell ref="I415:I416"/>
    <mergeCell ref="C418:G418"/>
    <mergeCell ref="E419:G419"/>
    <mergeCell ref="C402:G402"/>
    <mergeCell ref="E405:F405"/>
    <mergeCell ref="G405:I405"/>
    <mergeCell ref="C407:G407"/>
    <mergeCell ref="E408:F408"/>
    <mergeCell ref="G408:I408"/>
    <mergeCell ref="C410:G410"/>
    <mergeCell ref="F412:G412"/>
    <mergeCell ref="H412:I412"/>
    <mergeCell ref="A392:B393"/>
    <mergeCell ref="C392:C393"/>
    <mergeCell ref="D392:E392"/>
    <mergeCell ref="F392:G392"/>
    <mergeCell ref="E398:F398"/>
    <mergeCell ref="G398:I398"/>
    <mergeCell ref="C400:G400"/>
    <mergeCell ref="H400:I400"/>
    <mergeCell ref="C401:G401"/>
    <mergeCell ref="C90:G90"/>
    <mergeCell ref="A91:B92"/>
    <mergeCell ref="C91:C92"/>
    <mergeCell ref="D91:D92"/>
    <mergeCell ref="E91:G91"/>
    <mergeCell ref="I91:I92"/>
    <mergeCell ref="C94:G94"/>
    <mergeCell ref="E95:G95"/>
    <mergeCell ref="B391:G391"/>
    <mergeCell ref="H391:I391"/>
    <mergeCell ref="A127:B128"/>
    <mergeCell ref="C127:C128"/>
    <mergeCell ref="D127:D128"/>
    <mergeCell ref="E127:G127"/>
    <mergeCell ref="I127:I128"/>
    <mergeCell ref="E113:F113"/>
    <mergeCell ref="G113:I113"/>
    <mergeCell ref="C115:G115"/>
    <mergeCell ref="H115:I115"/>
    <mergeCell ref="C116:G116"/>
    <mergeCell ref="C117:G117"/>
    <mergeCell ref="B103:G103"/>
    <mergeCell ref="H103:I103"/>
    <mergeCell ref="A104:B105"/>
    <mergeCell ref="C79:G79"/>
    <mergeCell ref="E82:F82"/>
    <mergeCell ref="G82:I82"/>
    <mergeCell ref="C83:G83"/>
    <mergeCell ref="E84:F84"/>
    <mergeCell ref="G84:I84"/>
    <mergeCell ref="C86:G86"/>
    <mergeCell ref="F88:G88"/>
    <mergeCell ref="H88:I88"/>
    <mergeCell ref="A66:B67"/>
    <mergeCell ref="C66:C67"/>
    <mergeCell ref="D66:E66"/>
    <mergeCell ref="F66:G66"/>
    <mergeCell ref="E75:F75"/>
    <mergeCell ref="G75:I75"/>
    <mergeCell ref="C77:G77"/>
    <mergeCell ref="H77:I77"/>
    <mergeCell ref="C78:G78"/>
    <mergeCell ref="C54:G54"/>
    <mergeCell ref="A55:B56"/>
    <mergeCell ref="C55:C56"/>
    <mergeCell ref="D55:D56"/>
    <mergeCell ref="E55:G55"/>
    <mergeCell ref="I55:I56"/>
    <mergeCell ref="C57:G57"/>
    <mergeCell ref="E58:G58"/>
    <mergeCell ref="B65:G65"/>
    <mergeCell ref="H65:I65"/>
    <mergeCell ref="C44:G44"/>
    <mergeCell ref="E47:F47"/>
    <mergeCell ref="G47:I47"/>
    <mergeCell ref="C49:G49"/>
    <mergeCell ref="E50:F50"/>
    <mergeCell ref="G50:I50"/>
    <mergeCell ref="C51:G51"/>
    <mergeCell ref="F53:G53"/>
    <mergeCell ref="H53:I53"/>
    <mergeCell ref="A35:B36"/>
    <mergeCell ref="C35:C36"/>
    <mergeCell ref="D35:E35"/>
    <mergeCell ref="F35:G35"/>
    <mergeCell ref="E40:F40"/>
    <mergeCell ref="G40:I40"/>
    <mergeCell ref="C42:G42"/>
    <mergeCell ref="H42:I42"/>
    <mergeCell ref="C43:G43"/>
    <mergeCell ref="B7:G7"/>
    <mergeCell ref="H7:I7"/>
    <mergeCell ref="A8:B9"/>
    <mergeCell ref="C8:C9"/>
    <mergeCell ref="D8:E8"/>
    <mergeCell ref="F8:G8"/>
    <mergeCell ref="F23:G23"/>
    <mergeCell ref="H23:I23"/>
    <mergeCell ref="C24:G24"/>
    <mergeCell ref="E12:F12"/>
    <mergeCell ref="G12:I12"/>
    <mergeCell ref="C13:G13"/>
    <mergeCell ref="H13:I13"/>
    <mergeCell ref="C14:G14"/>
    <mergeCell ref="C15:G15"/>
    <mergeCell ref="E18:F18"/>
    <mergeCell ref="G18:I18"/>
    <mergeCell ref="C19:G19"/>
    <mergeCell ref="E20:F20"/>
    <mergeCell ref="G20:I20"/>
    <mergeCell ref="C21:G21"/>
    <mergeCell ref="A25:B26"/>
    <mergeCell ref="C25:C26"/>
    <mergeCell ref="D25:D26"/>
    <mergeCell ref="E25:G25"/>
    <mergeCell ref="I25:I26"/>
    <mergeCell ref="C27:G27"/>
    <mergeCell ref="E28:G28"/>
    <mergeCell ref="B34:G34"/>
    <mergeCell ref="H34:I34"/>
    <mergeCell ref="C129:G129"/>
    <mergeCell ref="E130:G130"/>
    <mergeCell ref="F125:G125"/>
    <mergeCell ref="H125:I125"/>
    <mergeCell ref="C126:G126"/>
    <mergeCell ref="C104:C105"/>
    <mergeCell ref="D104:E104"/>
    <mergeCell ref="F104:G104"/>
    <mergeCell ref="E120:F120"/>
    <mergeCell ref="G120:I120"/>
    <mergeCell ref="C121:G121"/>
    <mergeCell ref="E122:F122"/>
    <mergeCell ref="G122:I122"/>
    <mergeCell ref="C123:G123"/>
    <mergeCell ref="C145:G145"/>
    <mergeCell ref="C146:G146"/>
    <mergeCell ref="B138:G138"/>
    <mergeCell ref="H138:I138"/>
    <mergeCell ref="A139:B140"/>
    <mergeCell ref="C139:C140"/>
    <mergeCell ref="D139:E139"/>
    <mergeCell ref="F139:G139"/>
    <mergeCell ref="C158:G158"/>
    <mergeCell ref="E149:F149"/>
    <mergeCell ref="G149:I149"/>
    <mergeCell ref="C150:G150"/>
    <mergeCell ref="E151:F151"/>
    <mergeCell ref="G151:I151"/>
    <mergeCell ref="C152:G152"/>
    <mergeCell ref="E143:F143"/>
    <mergeCell ref="G143:I143"/>
    <mergeCell ref="C144:G144"/>
    <mergeCell ref="H144:I144"/>
    <mergeCell ref="E159:G159"/>
    <mergeCell ref="F154:G154"/>
    <mergeCell ref="H154:I154"/>
    <mergeCell ref="C155:G155"/>
    <mergeCell ref="A156:B157"/>
    <mergeCell ref="C156:C157"/>
    <mergeCell ref="D156:D157"/>
    <mergeCell ref="E156:G156"/>
    <mergeCell ref="I156:I157"/>
    <mergeCell ref="E181:F181"/>
    <mergeCell ref="G181:I181"/>
    <mergeCell ref="C183:G183"/>
    <mergeCell ref="B166:G166"/>
    <mergeCell ref="H166:I166"/>
    <mergeCell ref="A167:B168"/>
    <mergeCell ref="C167:C168"/>
    <mergeCell ref="D167:E167"/>
    <mergeCell ref="F167:G167"/>
    <mergeCell ref="E171:F171"/>
    <mergeCell ref="G171:I171"/>
    <mergeCell ref="C174:G174"/>
    <mergeCell ref="H174:I174"/>
    <mergeCell ref="C175:G175"/>
    <mergeCell ref="C176:G176"/>
    <mergeCell ref="E179:F179"/>
    <mergeCell ref="G179:I179"/>
    <mergeCell ref="C180:G180"/>
    <mergeCell ref="C191:G191"/>
    <mergeCell ref="E192:G192"/>
    <mergeCell ref="F185:G185"/>
    <mergeCell ref="H185:I185"/>
    <mergeCell ref="C187:G187"/>
    <mergeCell ref="A188:B189"/>
    <mergeCell ref="C188:C189"/>
    <mergeCell ref="D188:D189"/>
    <mergeCell ref="E188:G188"/>
    <mergeCell ref="I188:I189"/>
    <mergeCell ref="C207:G207"/>
    <mergeCell ref="C208:G208"/>
    <mergeCell ref="B200:G200"/>
    <mergeCell ref="H200:I200"/>
    <mergeCell ref="A201:B202"/>
    <mergeCell ref="C201:C202"/>
    <mergeCell ref="D201:E201"/>
    <mergeCell ref="F201:G201"/>
    <mergeCell ref="C220:G220"/>
    <mergeCell ref="E211:F211"/>
    <mergeCell ref="G211:I211"/>
    <mergeCell ref="C212:G212"/>
    <mergeCell ref="E213:F213"/>
    <mergeCell ref="G213:I213"/>
    <mergeCell ref="C214:G214"/>
    <mergeCell ref="E205:F205"/>
    <mergeCell ref="G205:I205"/>
    <mergeCell ref="C206:G206"/>
    <mergeCell ref="H206:I206"/>
    <mergeCell ref="E221:G221"/>
    <mergeCell ref="B227:G227"/>
    <mergeCell ref="H227:I227"/>
    <mergeCell ref="A228:B229"/>
    <mergeCell ref="C228:C229"/>
    <mergeCell ref="D228:E228"/>
    <mergeCell ref="F228:G228"/>
    <mergeCell ref="F216:G216"/>
    <mergeCell ref="H216:I216"/>
    <mergeCell ref="C217:G217"/>
    <mergeCell ref="A218:B219"/>
    <mergeCell ref="C218:C219"/>
    <mergeCell ref="D218:D219"/>
    <mergeCell ref="E218:G218"/>
    <mergeCell ref="I218:I219"/>
    <mergeCell ref="E232:F232"/>
    <mergeCell ref="G232:I232"/>
    <mergeCell ref="C235:G235"/>
    <mergeCell ref="H235:I235"/>
    <mergeCell ref="C236:G236"/>
    <mergeCell ref="C237:G237"/>
    <mergeCell ref="C259:G259"/>
    <mergeCell ref="E260:G260"/>
    <mergeCell ref="B268:G268"/>
    <mergeCell ref="H268:I268"/>
    <mergeCell ref="F249:G249"/>
    <mergeCell ref="H249:I249"/>
    <mergeCell ref="C253:G253"/>
    <mergeCell ref="A254:B255"/>
    <mergeCell ref="C254:C255"/>
    <mergeCell ref="D254:D255"/>
    <mergeCell ref="E254:G254"/>
    <mergeCell ref="I254:I255"/>
    <mergeCell ref="E240:F240"/>
    <mergeCell ref="G240:I240"/>
    <mergeCell ref="C243:G243"/>
    <mergeCell ref="E244:F244"/>
    <mergeCell ref="G244:I244"/>
    <mergeCell ref="C247:G247"/>
    <mergeCell ref="A269:B270"/>
    <mergeCell ref="C269:C270"/>
    <mergeCell ref="D269:E269"/>
    <mergeCell ref="F269:G269"/>
    <mergeCell ref="F284:G284"/>
    <mergeCell ref="H284:I284"/>
    <mergeCell ref="C285:G285"/>
    <mergeCell ref="A286:B287"/>
    <mergeCell ref="C286:C287"/>
    <mergeCell ref="D286:D287"/>
    <mergeCell ref="E286:G286"/>
    <mergeCell ref="I286:I287"/>
    <mergeCell ref="E279:F279"/>
    <mergeCell ref="G279:I279"/>
    <mergeCell ref="C280:G280"/>
    <mergeCell ref="E281:F281"/>
    <mergeCell ref="G281:I281"/>
    <mergeCell ref="C282:G282"/>
    <mergeCell ref="E273:F273"/>
    <mergeCell ref="G273:I273"/>
    <mergeCell ref="C274:G274"/>
    <mergeCell ref="H274:I274"/>
    <mergeCell ref="C275:G275"/>
    <mergeCell ref="C276:G276"/>
    <mergeCell ref="C288:G288"/>
    <mergeCell ref="E289:G289"/>
    <mergeCell ref="E305:F305"/>
    <mergeCell ref="G305:I305"/>
    <mergeCell ref="C306:G306"/>
    <mergeCell ref="E307:F307"/>
    <mergeCell ref="G307:I307"/>
    <mergeCell ref="C312:G312"/>
    <mergeCell ref="E299:F299"/>
    <mergeCell ref="G299:I299"/>
    <mergeCell ref="C300:G300"/>
    <mergeCell ref="H300:I300"/>
    <mergeCell ref="C301:G301"/>
    <mergeCell ref="C302:G302"/>
    <mergeCell ref="B295:G295"/>
    <mergeCell ref="H295:I295"/>
    <mergeCell ref="A296:B297"/>
    <mergeCell ref="C296:C297"/>
    <mergeCell ref="D296:E296"/>
    <mergeCell ref="F296:G296"/>
    <mergeCell ref="C318:G318"/>
    <mergeCell ref="E319:G319"/>
    <mergeCell ref="F314:G314"/>
    <mergeCell ref="H314:I314"/>
    <mergeCell ref="C315:G315"/>
    <mergeCell ref="A316:B317"/>
    <mergeCell ref="C316:C317"/>
    <mergeCell ref="D316:D317"/>
    <mergeCell ref="E316:G316"/>
    <mergeCell ref="I316:I317"/>
    <mergeCell ref="B326:G326"/>
    <mergeCell ref="H326:I326"/>
    <mergeCell ref="A327:B328"/>
    <mergeCell ref="C327:C328"/>
    <mergeCell ref="D327:E327"/>
    <mergeCell ref="F327:G327"/>
    <mergeCell ref="E332:F332"/>
    <mergeCell ref="G332:I332"/>
    <mergeCell ref="C334:G334"/>
    <mergeCell ref="H334:I334"/>
    <mergeCell ref="C336:G336"/>
    <mergeCell ref="E339:F339"/>
    <mergeCell ref="G339:I339"/>
    <mergeCell ref="C340:G340"/>
    <mergeCell ref="E341:F341"/>
    <mergeCell ref="G341:I341"/>
    <mergeCell ref="A380:B381"/>
    <mergeCell ref="C380:C381"/>
    <mergeCell ref="D380:D381"/>
    <mergeCell ref="E380:G380"/>
    <mergeCell ref="I380:I381"/>
    <mergeCell ref="C343:G343"/>
    <mergeCell ref="F345:G345"/>
    <mergeCell ref="H345:I345"/>
    <mergeCell ref="C347:G347"/>
    <mergeCell ref="A348:B349"/>
    <mergeCell ref="C348:C349"/>
    <mergeCell ref="D348:D349"/>
    <mergeCell ref="E348:G348"/>
    <mergeCell ref="I348:I349"/>
    <mergeCell ref="C351:G351"/>
    <mergeCell ref="E352:G352"/>
    <mergeCell ref="B359:G359"/>
    <mergeCell ref="A1:I2"/>
    <mergeCell ref="H359:I359"/>
    <mergeCell ref="A360:B361"/>
    <mergeCell ref="C360:C361"/>
    <mergeCell ref="D360:E360"/>
    <mergeCell ref="F360:G360"/>
    <mergeCell ref="C383:G383"/>
    <mergeCell ref="E384:G384"/>
    <mergeCell ref="E364:F364"/>
    <mergeCell ref="G364:I364"/>
    <mergeCell ref="C366:G366"/>
    <mergeCell ref="H366:I366"/>
    <mergeCell ref="C367:G367"/>
    <mergeCell ref="C368:G368"/>
    <mergeCell ref="E371:F371"/>
    <mergeCell ref="G371:I371"/>
    <mergeCell ref="C372:G372"/>
    <mergeCell ref="E373:F373"/>
    <mergeCell ref="G373:I373"/>
    <mergeCell ref="C375:G375"/>
    <mergeCell ref="F377:G377"/>
    <mergeCell ref="H377:I377"/>
    <mergeCell ref="C379:G379"/>
    <mergeCell ref="C335:G335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D31"/>
  <sheetViews>
    <sheetView showGridLines="0" view="pageBreakPreview" zoomScaleNormal="85" zoomScaleSheetLayoutView="100" workbookViewId="0">
      <selection activeCell="A27" sqref="A27"/>
    </sheetView>
  </sheetViews>
  <sheetFormatPr defaultColWidth="8.7109375" defaultRowHeight="12.75"/>
  <cols>
    <col min="1" max="1" width="14" style="1" customWidth="1"/>
    <col min="2" max="2" width="52.42578125" style="241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205"/>
      <c r="B1" s="204"/>
      <c r="C1" s="206"/>
      <c r="D1" s="207"/>
    </row>
    <row r="2" spans="1:4">
      <c r="A2" s="208" t="s">
        <v>186</v>
      </c>
      <c r="B2" s="209"/>
      <c r="C2" s="209"/>
      <c r="D2" s="210"/>
    </row>
    <row r="3" spans="1:4">
      <c r="A3" s="212" t="s">
        <v>187</v>
      </c>
      <c r="B3" s="213"/>
      <c r="C3" s="213"/>
      <c r="D3" s="214"/>
    </row>
    <row r="4" spans="1:4">
      <c r="A4" s="212" t="s">
        <v>188</v>
      </c>
      <c r="B4" s="213"/>
      <c r="C4" s="213"/>
      <c r="D4" s="214"/>
    </row>
    <row r="5" spans="1:4" ht="15.75">
      <c r="A5" s="1023" t="s">
        <v>189</v>
      </c>
      <c r="B5" s="1024"/>
      <c r="C5" s="1024"/>
      <c r="D5" s="1025"/>
    </row>
    <row r="6" spans="1:4">
      <c r="A6" s="1026" t="s">
        <v>190</v>
      </c>
      <c r="B6" s="1027"/>
      <c r="C6" s="1027"/>
      <c r="D6" s="1028"/>
    </row>
    <row r="7" spans="1:4">
      <c r="A7" s="1020" t="s">
        <v>395</v>
      </c>
      <c r="B7" s="1021"/>
      <c r="C7" s="1021"/>
      <c r="D7" s="1022"/>
    </row>
    <row r="8" spans="1:4">
      <c r="A8" s="554"/>
      <c r="B8" s="213"/>
      <c r="C8" s="213"/>
      <c r="D8" s="214"/>
    </row>
    <row r="9" spans="1:4" ht="25.5">
      <c r="A9" s="215" t="s">
        <v>162</v>
      </c>
      <c r="B9" s="216" t="s">
        <v>163</v>
      </c>
      <c r="C9" s="217" t="s">
        <v>191</v>
      </c>
      <c r="D9" s="218" t="s">
        <v>192</v>
      </c>
    </row>
    <row r="10" spans="1:4">
      <c r="A10" s="219"/>
      <c r="B10" s="220"/>
      <c r="C10" s="213"/>
      <c r="D10" s="214"/>
    </row>
    <row r="11" spans="1:4">
      <c r="A11" s="219">
        <v>1</v>
      </c>
      <c r="B11" s="220" t="s">
        <v>193</v>
      </c>
      <c r="C11" s="221"/>
      <c r="D11" s="222"/>
    </row>
    <row r="12" spans="1:4">
      <c r="A12" s="223"/>
      <c r="B12" s="213"/>
      <c r="C12" s="224"/>
      <c r="D12" s="225"/>
    </row>
    <row r="13" spans="1:4">
      <c r="A13" s="219">
        <v>2</v>
      </c>
      <c r="B13" s="220" t="s">
        <v>194</v>
      </c>
      <c r="C13" s="221"/>
      <c r="D13" s="222"/>
    </row>
    <row r="14" spans="1:4">
      <c r="A14" s="226" t="s">
        <v>37</v>
      </c>
      <c r="B14" s="213" t="s">
        <v>175</v>
      </c>
      <c r="C14" s="224"/>
      <c r="D14" s="225"/>
    </row>
    <row r="15" spans="1:4">
      <c r="A15" s="226" t="s">
        <v>39</v>
      </c>
      <c r="B15" s="213" t="s">
        <v>87</v>
      </c>
      <c r="C15" s="224"/>
      <c r="D15" s="225"/>
    </row>
    <row r="16" spans="1:4">
      <c r="A16" s="226" t="s">
        <v>166</v>
      </c>
      <c r="B16" s="213" t="s">
        <v>176</v>
      </c>
      <c r="C16" s="224"/>
      <c r="D16" s="225"/>
    </row>
    <row r="17" spans="1:4">
      <c r="A17" s="226"/>
      <c r="B17" s="213"/>
      <c r="C17" s="224"/>
      <c r="D17" s="225"/>
    </row>
    <row r="18" spans="1:4">
      <c r="A18" s="227" t="s">
        <v>195</v>
      </c>
      <c r="B18" s="220" t="s">
        <v>196</v>
      </c>
      <c r="C18" s="224"/>
      <c r="D18" s="806">
        <v>0</v>
      </c>
    </row>
    <row r="19" spans="1:4">
      <c r="A19" s="223"/>
      <c r="B19" s="213"/>
      <c r="C19" s="224"/>
      <c r="D19" s="225"/>
    </row>
    <row r="20" spans="1:4">
      <c r="A20" s="219">
        <v>4</v>
      </c>
      <c r="B20" s="220" t="s">
        <v>197</v>
      </c>
      <c r="C20" s="224"/>
      <c r="D20" s="225"/>
    </row>
    <row r="21" spans="1:4">
      <c r="A21" s="223"/>
      <c r="B21" s="213"/>
      <c r="C21" s="224"/>
      <c r="D21" s="225"/>
    </row>
    <row r="22" spans="1:4">
      <c r="A22" s="219">
        <v>5</v>
      </c>
      <c r="B22" s="220" t="s">
        <v>198</v>
      </c>
      <c r="C22" s="221"/>
      <c r="D22" s="222"/>
    </row>
    <row r="23" spans="1:4">
      <c r="A23" s="223"/>
      <c r="B23" s="213"/>
      <c r="C23" s="228"/>
      <c r="D23" s="229"/>
    </row>
    <row r="24" spans="1:4">
      <c r="A24" s="230"/>
      <c r="B24" s="231" t="s">
        <v>199</v>
      </c>
      <c r="C24" s="232"/>
      <c r="D24" s="233">
        <f>ROUND(((((1+D11+D18)*(1+D20)*(1+D22))/(1-C13))-1),4)</f>
        <v>0</v>
      </c>
    </row>
    <row r="25" spans="1:4">
      <c r="A25" s="230"/>
      <c r="B25" s="231"/>
      <c r="C25" s="232"/>
      <c r="D25" s="233"/>
    </row>
    <row r="26" spans="1:4">
      <c r="A26" s="219" t="s">
        <v>200</v>
      </c>
      <c r="B26" s="213"/>
      <c r="C26" s="228"/>
      <c r="D26" s="229"/>
    </row>
    <row r="27" spans="1:4" ht="15">
      <c r="A27" s="234" t="s">
        <v>201</v>
      </c>
      <c r="B27" s="213"/>
      <c r="C27" s="228"/>
      <c r="D27" s="235"/>
    </row>
    <row r="28" spans="1:4">
      <c r="A28" s="223"/>
      <c r="B28" s="213"/>
      <c r="C28" s="228"/>
      <c r="D28" s="235"/>
    </row>
    <row r="29" spans="1:4">
      <c r="A29" s="223"/>
      <c r="B29" s="213"/>
      <c r="C29" s="213"/>
      <c r="D29" s="236"/>
    </row>
    <row r="30" spans="1:4">
      <c r="A30" s="223"/>
      <c r="B30" s="213"/>
      <c r="C30" s="213"/>
      <c r="D30" s="214"/>
    </row>
    <row r="31" spans="1:4">
      <c r="A31" s="237"/>
      <c r="B31" s="238"/>
      <c r="C31" s="239"/>
      <c r="D31" s="240"/>
    </row>
  </sheetData>
  <mergeCells count="3">
    <mergeCell ref="A7:D7"/>
    <mergeCell ref="A5:D5"/>
    <mergeCell ref="A6:D6"/>
  </mergeCells>
  <phoneticPr fontId="85"/>
  <pageMargins left="0.511811024" right="0.511811024" top="0.78740157499999996" bottom="0.78740157499999996" header="0.31496062000000002" footer="0.31496062000000002"/>
  <pageSetup paperSize="9" scale="88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</sheetPr>
  <dimension ref="A1:D63"/>
  <sheetViews>
    <sheetView showGridLines="0" view="pageBreakPreview" zoomScaleNormal="85" zoomScaleSheetLayoutView="100" workbookViewId="0">
      <selection activeCell="D54" sqref="D54"/>
    </sheetView>
  </sheetViews>
  <sheetFormatPr defaultColWidth="8.7109375" defaultRowHeight="12.75"/>
  <cols>
    <col min="1" max="1" width="14" style="1" customWidth="1"/>
    <col min="2" max="2" width="52.42578125" style="241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205"/>
      <c r="B1" s="204"/>
      <c r="C1" s="206"/>
      <c r="D1" s="207"/>
    </row>
    <row r="2" spans="1:4" s="211" customFormat="1" hidden="1">
      <c r="A2" s="208" t="s">
        <v>186</v>
      </c>
      <c r="B2" s="209"/>
      <c r="C2" s="209"/>
      <c r="D2" s="210"/>
    </row>
    <row r="3" spans="1:4" hidden="1">
      <c r="A3" s="212" t="s">
        <v>187</v>
      </c>
      <c r="B3" s="213"/>
      <c r="C3" s="213"/>
      <c r="D3" s="214"/>
    </row>
    <row r="4" spans="1:4" hidden="1">
      <c r="A4" s="212" t="s">
        <v>188</v>
      </c>
      <c r="B4" s="213"/>
      <c r="C4" s="213"/>
      <c r="D4" s="214"/>
    </row>
    <row r="5" spans="1:4" ht="15.75" hidden="1">
      <c r="A5" s="1023" t="s">
        <v>189</v>
      </c>
      <c r="B5" s="1024"/>
      <c r="C5" s="1024"/>
      <c r="D5" s="1025"/>
    </row>
    <row r="6" spans="1:4" hidden="1">
      <c r="A6" s="1026" t="s">
        <v>190</v>
      </c>
      <c r="B6" s="1027"/>
      <c r="C6" s="1027"/>
      <c r="D6" s="1028"/>
    </row>
    <row r="7" spans="1:4" hidden="1">
      <c r="A7" s="1020" t="s">
        <v>395</v>
      </c>
      <c r="B7" s="1021"/>
      <c r="C7" s="1021"/>
      <c r="D7" s="1022"/>
    </row>
    <row r="8" spans="1:4" hidden="1">
      <c r="A8" s="582"/>
      <c r="B8" s="213"/>
      <c r="C8" s="213"/>
      <c r="D8" s="214"/>
    </row>
    <row r="9" spans="1:4" ht="25.5" hidden="1">
      <c r="A9" s="215" t="s">
        <v>162</v>
      </c>
      <c r="B9" s="216" t="s">
        <v>163</v>
      </c>
      <c r="C9" s="217" t="s">
        <v>191</v>
      </c>
      <c r="D9" s="218" t="s">
        <v>192</v>
      </c>
    </row>
    <row r="10" spans="1:4" hidden="1">
      <c r="A10" s="219"/>
      <c r="B10" s="220"/>
      <c r="C10" s="213"/>
      <c r="D10" s="214"/>
    </row>
    <row r="11" spans="1:4" hidden="1">
      <c r="A11" s="219">
        <v>1</v>
      </c>
      <c r="B11" s="220" t="s">
        <v>193</v>
      </c>
      <c r="C11" s="221"/>
      <c r="D11" s="222">
        <v>3.7999999999999999E-2</v>
      </c>
    </row>
    <row r="12" spans="1:4" hidden="1">
      <c r="A12" s="223"/>
      <c r="B12" s="213"/>
      <c r="C12" s="224"/>
      <c r="D12" s="225"/>
    </row>
    <row r="13" spans="1:4" hidden="1">
      <c r="A13" s="219">
        <v>2</v>
      </c>
      <c r="B13" s="220" t="s">
        <v>194</v>
      </c>
      <c r="C13" s="221">
        <f>C14+C15+C16</f>
        <v>8.6499999999999994E-2</v>
      </c>
      <c r="D13" s="222"/>
    </row>
    <row r="14" spans="1:4" hidden="1">
      <c r="A14" s="226" t="s">
        <v>37</v>
      </c>
      <c r="B14" s="213" t="s">
        <v>175</v>
      </c>
      <c r="C14" s="224">
        <v>0.05</v>
      </c>
      <c r="D14" s="225"/>
    </row>
    <row r="15" spans="1:4" hidden="1">
      <c r="A15" s="226" t="s">
        <v>39</v>
      </c>
      <c r="B15" s="213" t="s">
        <v>87</v>
      </c>
      <c r="C15" s="224">
        <v>6.4999999999999997E-3</v>
      </c>
      <c r="D15" s="225"/>
    </row>
    <row r="16" spans="1:4" hidden="1">
      <c r="A16" s="226" t="s">
        <v>166</v>
      </c>
      <c r="B16" s="213" t="s">
        <v>176</v>
      </c>
      <c r="C16" s="224">
        <v>0.03</v>
      </c>
      <c r="D16" s="225"/>
    </row>
    <row r="17" spans="1:4" hidden="1">
      <c r="A17" s="226"/>
      <c r="B17" s="213"/>
      <c r="C17" s="224"/>
      <c r="D17" s="225"/>
    </row>
    <row r="18" spans="1:4" hidden="1">
      <c r="A18" s="227" t="s">
        <v>195</v>
      </c>
      <c r="B18" s="220" t="s">
        <v>196</v>
      </c>
      <c r="C18" s="224"/>
      <c r="D18" s="225">
        <v>9.5999999999999992E-3</v>
      </c>
    </row>
    <row r="19" spans="1:4" hidden="1">
      <c r="A19" s="223"/>
      <c r="B19" s="213"/>
      <c r="C19" s="224"/>
      <c r="D19" s="225"/>
    </row>
    <row r="20" spans="1:4" hidden="1">
      <c r="A20" s="219">
        <v>4</v>
      </c>
      <c r="B20" s="220" t="s">
        <v>197</v>
      </c>
      <c r="C20" s="224"/>
      <c r="D20" s="225">
        <v>1.11E-2</v>
      </c>
    </row>
    <row r="21" spans="1:4" hidden="1">
      <c r="A21" s="223"/>
      <c r="B21" s="213"/>
      <c r="C21" s="224"/>
      <c r="D21" s="225"/>
    </row>
    <row r="22" spans="1:4" hidden="1">
      <c r="A22" s="219">
        <v>5</v>
      </c>
      <c r="B22" s="220" t="s">
        <v>198</v>
      </c>
      <c r="C22" s="221"/>
      <c r="D22" s="222">
        <v>7.1400000000000005E-2</v>
      </c>
    </row>
    <row r="23" spans="1:4" hidden="1">
      <c r="A23" s="223"/>
      <c r="B23" s="213"/>
      <c r="C23" s="228"/>
      <c r="D23" s="229"/>
    </row>
    <row r="24" spans="1:4" hidden="1">
      <c r="A24" s="230"/>
      <c r="B24" s="231" t="s">
        <v>199</v>
      </c>
      <c r="C24" s="232"/>
      <c r="D24" s="233">
        <f>ROUND(((((1+D11+D18)*(1+D20)*(1+D22))/(1-C13))-1),4)</f>
        <v>0.24229999999999999</v>
      </c>
    </row>
    <row r="25" spans="1:4" hidden="1">
      <c r="A25" s="230"/>
      <c r="B25" s="231"/>
      <c r="C25" s="232"/>
      <c r="D25" s="233"/>
    </row>
    <row r="26" spans="1:4" hidden="1">
      <c r="A26" s="219" t="s">
        <v>200</v>
      </c>
      <c r="B26" s="213"/>
      <c r="C26" s="228"/>
      <c r="D26" s="229"/>
    </row>
    <row r="27" spans="1:4" ht="15" hidden="1">
      <c r="A27" s="563" t="s">
        <v>201</v>
      </c>
      <c r="B27" s="213"/>
      <c r="C27" s="228"/>
      <c r="D27" s="235"/>
    </row>
    <row r="28" spans="1:4" hidden="1">
      <c r="A28" s="223"/>
      <c r="B28" s="213"/>
      <c r="C28" s="228"/>
      <c r="D28" s="235"/>
    </row>
    <row r="29" spans="1:4" hidden="1">
      <c r="A29" s="223"/>
      <c r="B29" s="213"/>
      <c r="C29" s="213"/>
      <c r="D29" s="236"/>
    </row>
    <row r="30" spans="1:4" hidden="1">
      <c r="A30" s="223"/>
      <c r="B30" s="213"/>
      <c r="C30" s="213"/>
      <c r="D30" s="214"/>
    </row>
    <row r="31" spans="1:4" hidden="1">
      <c r="A31" s="237"/>
      <c r="B31" s="238"/>
      <c r="C31" s="239"/>
      <c r="D31" s="240"/>
    </row>
    <row r="32" spans="1:4" hidden="1"/>
    <row r="33" spans="1:4" hidden="1">
      <c r="A33" s="205"/>
      <c r="B33" s="204"/>
      <c r="C33" s="206"/>
      <c r="D33" s="207"/>
    </row>
    <row r="34" spans="1:4">
      <c r="A34" s="208" t="s">
        <v>186</v>
      </c>
      <c r="B34" s="209"/>
      <c r="C34" s="209"/>
      <c r="D34" s="210"/>
    </row>
    <row r="35" spans="1:4">
      <c r="A35" s="212" t="s">
        <v>187</v>
      </c>
      <c r="B35" s="213"/>
      <c r="C35" s="213"/>
      <c r="D35" s="214"/>
    </row>
    <row r="36" spans="1:4">
      <c r="A36" s="212" t="s">
        <v>188</v>
      </c>
      <c r="B36" s="213"/>
      <c r="C36" s="213"/>
      <c r="D36" s="214"/>
    </row>
    <row r="37" spans="1:4" ht="15.75">
      <c r="A37" s="1023" t="s">
        <v>189</v>
      </c>
      <c r="B37" s="1024"/>
      <c r="C37" s="1024"/>
      <c r="D37" s="1025"/>
    </row>
    <row r="38" spans="1:4">
      <c r="A38" s="1026" t="s">
        <v>190</v>
      </c>
      <c r="B38" s="1027"/>
      <c r="C38" s="1027"/>
      <c r="D38" s="1028"/>
    </row>
    <row r="39" spans="1:4">
      <c r="A39" s="1020" t="s">
        <v>395</v>
      </c>
      <c r="B39" s="1021"/>
      <c r="C39" s="1021"/>
      <c r="D39" s="1022"/>
    </row>
    <row r="40" spans="1:4">
      <c r="A40" s="582"/>
      <c r="B40" s="213"/>
      <c r="C40" s="213"/>
      <c r="D40" s="214"/>
    </row>
    <row r="41" spans="1:4" ht="25.5">
      <c r="A41" s="215" t="s">
        <v>162</v>
      </c>
      <c r="B41" s="216" t="s">
        <v>163</v>
      </c>
      <c r="C41" s="217" t="s">
        <v>191</v>
      </c>
      <c r="D41" s="218" t="s">
        <v>192</v>
      </c>
    </row>
    <row r="42" spans="1:4">
      <c r="A42" s="219"/>
      <c r="B42" s="220"/>
      <c r="C42" s="213"/>
      <c r="D42" s="214"/>
    </row>
    <row r="43" spans="1:4">
      <c r="A43" s="219">
        <v>1</v>
      </c>
      <c r="B43" s="220" t="s">
        <v>193</v>
      </c>
      <c r="C43" s="221"/>
      <c r="D43" s="222"/>
    </row>
    <row r="44" spans="1:4">
      <c r="A44" s="223"/>
      <c r="B44" s="213"/>
      <c r="C44" s="224"/>
      <c r="D44" s="225"/>
    </row>
    <row r="45" spans="1:4">
      <c r="A45" s="219">
        <v>2</v>
      </c>
      <c r="B45" s="220" t="s">
        <v>194</v>
      </c>
      <c r="C45" s="221"/>
      <c r="D45" s="222"/>
    </row>
    <row r="46" spans="1:4">
      <c r="A46" s="226" t="s">
        <v>37</v>
      </c>
      <c r="B46" s="213" t="s">
        <v>175</v>
      </c>
      <c r="C46" s="224"/>
      <c r="D46" s="225"/>
    </row>
    <row r="47" spans="1:4">
      <c r="A47" s="226" t="s">
        <v>39</v>
      </c>
      <c r="B47" s="213" t="s">
        <v>87</v>
      </c>
      <c r="C47" s="224"/>
      <c r="D47" s="225"/>
    </row>
    <row r="48" spans="1:4">
      <c r="A48" s="226" t="s">
        <v>166</v>
      </c>
      <c r="B48" s="213" t="s">
        <v>176</v>
      </c>
      <c r="C48" s="224"/>
      <c r="D48" s="225"/>
    </row>
    <row r="49" spans="1:4">
      <c r="A49" s="226"/>
      <c r="B49" s="213"/>
      <c r="C49" s="224"/>
      <c r="D49" s="225"/>
    </row>
    <row r="50" spans="1:4">
      <c r="A50" s="227" t="s">
        <v>195</v>
      </c>
      <c r="B50" s="220" t="s">
        <v>196</v>
      </c>
      <c r="C50" s="224"/>
      <c r="D50" s="225"/>
    </row>
    <row r="51" spans="1:4">
      <c r="A51" s="223"/>
      <c r="B51" s="213"/>
      <c r="C51" s="224"/>
      <c r="D51" s="225"/>
    </row>
    <row r="52" spans="1:4">
      <c r="A52" s="219">
        <v>4</v>
      </c>
      <c r="B52" s="220" t="s">
        <v>197</v>
      </c>
      <c r="C52" s="224"/>
      <c r="D52" s="225"/>
    </row>
    <row r="53" spans="1:4">
      <c r="A53" s="223"/>
      <c r="B53" s="213"/>
      <c r="C53" s="224"/>
      <c r="D53" s="225"/>
    </row>
    <row r="54" spans="1:4">
      <c r="A54" s="219">
        <v>5</v>
      </c>
      <c r="B54" s="220" t="s">
        <v>198</v>
      </c>
      <c r="C54" s="221"/>
      <c r="D54" s="222"/>
    </row>
    <row r="55" spans="1:4">
      <c r="A55" s="223"/>
      <c r="B55" s="213"/>
      <c r="C55" s="228"/>
      <c r="D55" s="229"/>
    </row>
    <row r="56" spans="1:4">
      <c r="A56" s="230"/>
      <c r="B56" s="231" t="s">
        <v>199</v>
      </c>
      <c r="C56" s="232"/>
      <c r="D56" s="233">
        <f>ROUND(((((1+D43+D50)*(1+D52)*(1+D54))/(1-C45))-1),4)</f>
        <v>0</v>
      </c>
    </row>
    <row r="57" spans="1:4">
      <c r="A57" s="230"/>
      <c r="B57" s="231"/>
      <c r="C57" s="232"/>
      <c r="D57" s="233"/>
    </row>
    <row r="58" spans="1:4">
      <c r="A58" s="219" t="s">
        <v>200</v>
      </c>
      <c r="B58" s="213"/>
      <c r="C58" s="228"/>
      <c r="D58" s="229"/>
    </row>
    <row r="59" spans="1:4" ht="15">
      <c r="A59" s="563" t="s">
        <v>201</v>
      </c>
      <c r="B59" s="213"/>
      <c r="C59" s="228"/>
      <c r="D59" s="235"/>
    </row>
    <row r="60" spans="1:4">
      <c r="A60" s="223"/>
      <c r="B60" s="213"/>
      <c r="C60" s="228"/>
      <c r="D60" s="235"/>
    </row>
    <row r="61" spans="1:4">
      <c r="A61" s="223"/>
      <c r="B61" s="213"/>
      <c r="C61" s="213"/>
      <c r="D61" s="236"/>
    </row>
    <row r="62" spans="1:4">
      <c r="A62" s="223"/>
      <c r="B62" s="213"/>
      <c r="C62" s="213"/>
      <c r="D62" s="214"/>
    </row>
    <row r="63" spans="1:4">
      <c r="A63" s="237"/>
      <c r="B63" s="238"/>
      <c r="C63" s="239"/>
      <c r="D63" s="240"/>
    </row>
  </sheetData>
  <mergeCells count="6">
    <mergeCell ref="A39:D39"/>
    <mergeCell ref="A5:D5"/>
    <mergeCell ref="A6:D6"/>
    <mergeCell ref="A7:D7"/>
    <mergeCell ref="A37:D37"/>
    <mergeCell ref="A38:D38"/>
  </mergeCells>
  <pageMargins left="0.511811024" right="0.511811024" top="0.78740157499999996" bottom="0.78740157499999996" header="0.31496062000000002" footer="0.31496062000000002"/>
  <pageSetup paperSize="9" scale="88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Planilha7">
    <tabColor rgb="FF00B050"/>
  </sheetPr>
  <dimension ref="A1:BI61"/>
  <sheetViews>
    <sheetView showGridLines="0" view="pageBreakPreview" topLeftCell="A37" zoomScaleSheetLayoutView="100" workbookViewId="0">
      <selection activeCell="F47" sqref="F47:F48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87"/>
      <c r="B1" s="87"/>
      <c r="C1" s="87"/>
      <c r="D1" s="87"/>
      <c r="E1" s="87"/>
      <c r="F1" s="87"/>
    </row>
    <row r="2" spans="1:6">
      <c r="A2" s="87"/>
      <c r="B2" s="87"/>
      <c r="C2" s="87"/>
      <c r="D2" s="87"/>
      <c r="E2" s="87"/>
      <c r="F2" s="87"/>
    </row>
    <row r="3" spans="1:6">
      <c r="A3" s="87"/>
      <c r="B3" s="87"/>
      <c r="C3" s="87"/>
      <c r="D3" s="87"/>
      <c r="E3" s="87"/>
      <c r="F3" s="87"/>
    </row>
    <row r="4" spans="1:6">
      <c r="A4" s="87"/>
      <c r="B4" s="87"/>
      <c r="C4" s="87"/>
      <c r="D4" s="87"/>
      <c r="E4" s="87"/>
      <c r="F4" s="87"/>
    </row>
    <row r="5" spans="1:6">
      <c r="A5" s="87"/>
      <c r="B5" s="87"/>
      <c r="C5" s="87"/>
      <c r="D5" s="87"/>
      <c r="E5" s="87"/>
      <c r="F5" s="87"/>
    </row>
    <row r="6" spans="1:6">
      <c r="A6" s="190" t="s">
        <v>174</v>
      </c>
      <c r="B6" s="191"/>
      <c r="C6" s="192"/>
      <c r="D6" s="192"/>
      <c r="E6" s="192"/>
      <c r="F6" s="193"/>
    </row>
    <row r="7" spans="1:6">
      <c r="A7" s="190" t="s">
        <v>184</v>
      </c>
      <c r="B7" s="191"/>
      <c r="C7" s="192"/>
      <c r="D7" s="192"/>
      <c r="E7" s="192"/>
      <c r="F7" s="193"/>
    </row>
    <row r="8" spans="1:6">
      <c r="A8" s="190" t="s">
        <v>185</v>
      </c>
      <c r="B8" s="191"/>
      <c r="C8" s="192"/>
      <c r="D8" s="192"/>
      <c r="E8" s="192"/>
      <c r="F8" s="193"/>
    </row>
    <row r="9" spans="1:6" ht="20.25" customHeight="1">
      <c r="A9" s="1029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9" s="1030"/>
      <c r="C9" s="1030"/>
      <c r="D9" s="1030"/>
      <c r="E9" s="1030"/>
      <c r="F9" s="1031"/>
    </row>
    <row r="10" spans="1:6" ht="29.25" customHeight="1">
      <c r="A10" s="1032"/>
      <c r="B10" s="1033"/>
      <c r="C10" s="1033"/>
      <c r="D10" s="1033"/>
      <c r="E10" s="1033"/>
      <c r="F10" s="1034"/>
    </row>
    <row r="11" spans="1:6" ht="15.75">
      <c r="A11" s="1036" t="s">
        <v>89</v>
      </c>
      <c r="B11" s="1037"/>
      <c r="C11" s="1037"/>
      <c r="D11" s="1037"/>
      <c r="E11" s="1037"/>
      <c r="F11" s="1038"/>
    </row>
    <row r="12" spans="1:6" ht="22.5" customHeight="1">
      <c r="A12" s="126" t="s">
        <v>574</v>
      </c>
      <c r="B12" s="128"/>
      <c r="C12" s="1036" t="s">
        <v>90</v>
      </c>
      <c r="D12" s="1038"/>
      <c r="E12" s="1036" t="s">
        <v>91</v>
      </c>
      <c r="F12" s="1038"/>
    </row>
    <row r="13" spans="1:6" ht="15">
      <c r="A13" s="1039"/>
      <c r="B13" s="1040"/>
      <c r="C13" s="1040"/>
      <c r="D13" s="1040"/>
      <c r="E13" s="1040"/>
      <c r="F13" s="1041"/>
    </row>
    <row r="14" spans="1:6">
      <c r="A14" s="1035"/>
      <c r="B14" s="1035"/>
      <c r="C14" s="1042" t="s">
        <v>92</v>
      </c>
      <c r="D14" s="1042" t="s">
        <v>93</v>
      </c>
      <c r="E14" s="1042" t="s">
        <v>92</v>
      </c>
      <c r="F14" s="1042" t="s">
        <v>93</v>
      </c>
    </row>
    <row r="15" spans="1:6">
      <c r="A15" s="1035"/>
      <c r="B15" s="1035"/>
      <c r="C15" s="1042"/>
      <c r="D15" s="1042"/>
      <c r="E15" s="1042"/>
      <c r="F15" s="1042"/>
    </row>
    <row r="16" spans="1:6" ht="25.5" customHeight="1">
      <c r="A16" s="1036" t="s">
        <v>94</v>
      </c>
      <c r="B16" s="1037"/>
      <c r="C16" s="1037"/>
      <c r="D16" s="1037"/>
      <c r="E16" s="1037"/>
      <c r="F16" s="1038"/>
    </row>
    <row r="17" spans="1:6" ht="15" customHeight="1">
      <c r="A17" s="129" t="s">
        <v>95</v>
      </c>
      <c r="B17" s="130" t="s">
        <v>96</v>
      </c>
      <c r="C17" s="131">
        <v>0</v>
      </c>
      <c r="D17" s="131">
        <v>0</v>
      </c>
      <c r="E17" s="131"/>
      <c r="F17" s="131"/>
    </row>
    <row r="18" spans="1:6" ht="15" customHeight="1">
      <c r="A18" s="132" t="s">
        <v>97</v>
      </c>
      <c r="B18" s="133" t="s">
        <v>98</v>
      </c>
      <c r="C18" s="134">
        <v>1.5</v>
      </c>
      <c r="D18" s="134">
        <v>1.5</v>
      </c>
      <c r="E18" s="134"/>
      <c r="F18" s="134"/>
    </row>
    <row r="19" spans="1:6" ht="15" customHeight="1">
      <c r="A19" s="132" t="s">
        <v>99</v>
      </c>
      <c r="B19" s="133" t="s">
        <v>100</v>
      </c>
      <c r="C19" s="134">
        <v>1</v>
      </c>
      <c r="D19" s="134">
        <v>1</v>
      </c>
      <c r="E19" s="134"/>
      <c r="F19" s="134"/>
    </row>
    <row r="20" spans="1:6" ht="15" customHeight="1">
      <c r="A20" s="132" t="s">
        <v>101</v>
      </c>
      <c r="B20" s="133" t="s">
        <v>102</v>
      </c>
      <c r="C20" s="134">
        <v>0.2</v>
      </c>
      <c r="D20" s="134">
        <v>0.2</v>
      </c>
      <c r="E20" s="134"/>
      <c r="F20" s="134"/>
    </row>
    <row r="21" spans="1:6" ht="15" customHeight="1">
      <c r="A21" s="132" t="s">
        <v>103</v>
      </c>
      <c r="B21" s="133" t="s">
        <v>104</v>
      </c>
      <c r="C21" s="134">
        <v>0.6</v>
      </c>
      <c r="D21" s="134">
        <v>0.6</v>
      </c>
      <c r="E21" s="134"/>
      <c r="F21" s="134"/>
    </row>
    <row r="22" spans="1:6" ht="15" customHeight="1">
      <c r="A22" s="132" t="s">
        <v>105</v>
      </c>
      <c r="B22" s="133" t="s">
        <v>106</v>
      </c>
      <c r="C22" s="134">
        <v>2.5</v>
      </c>
      <c r="D22" s="134">
        <v>2.5</v>
      </c>
      <c r="E22" s="134"/>
      <c r="F22" s="134"/>
    </row>
    <row r="23" spans="1:6" ht="15" customHeight="1">
      <c r="A23" s="132" t="s">
        <v>107</v>
      </c>
      <c r="B23" s="133" t="s">
        <v>108</v>
      </c>
      <c r="C23" s="134">
        <v>3</v>
      </c>
      <c r="D23" s="134">
        <v>3</v>
      </c>
      <c r="E23" s="134"/>
      <c r="F23" s="134"/>
    </row>
    <row r="24" spans="1:6" ht="15" customHeight="1">
      <c r="A24" s="132" t="s">
        <v>109</v>
      </c>
      <c r="B24" s="133" t="s">
        <v>110</v>
      </c>
      <c r="C24" s="134">
        <v>8</v>
      </c>
      <c r="D24" s="134">
        <v>8</v>
      </c>
      <c r="E24" s="134"/>
      <c r="F24" s="134"/>
    </row>
    <row r="25" spans="1:6" ht="15" customHeight="1">
      <c r="A25" s="135" t="s">
        <v>111</v>
      </c>
      <c r="B25" s="136" t="s">
        <v>112</v>
      </c>
      <c r="C25" s="137">
        <v>1</v>
      </c>
      <c r="D25" s="137">
        <v>1</v>
      </c>
      <c r="E25" s="137"/>
      <c r="F25" s="137"/>
    </row>
    <row r="26" spans="1:6" ht="15" customHeight="1">
      <c r="A26" s="138" t="s">
        <v>113</v>
      </c>
      <c r="B26" s="139" t="s">
        <v>83</v>
      </c>
      <c r="C26" s="140">
        <f>SUM(C17:C25)</f>
        <v>17.8</v>
      </c>
      <c r="D26" s="140">
        <f>SUM(D17:D25)</f>
        <v>17.8</v>
      </c>
      <c r="E26" s="140">
        <f>SUM(E17:E25)</f>
        <v>0</v>
      </c>
      <c r="F26" s="140">
        <f>SUM(F17:F25)</f>
        <v>0</v>
      </c>
    </row>
    <row r="27" spans="1:6" ht="18.75" customHeight="1">
      <c r="A27" s="1036" t="s">
        <v>114</v>
      </c>
      <c r="B27" s="1037"/>
      <c r="C27" s="1037"/>
      <c r="D27" s="1037"/>
      <c r="E27" s="1037"/>
      <c r="F27" s="1038"/>
    </row>
    <row r="28" spans="1:6" ht="15" customHeight="1">
      <c r="A28" s="129" t="s">
        <v>115</v>
      </c>
      <c r="B28" s="130" t="s">
        <v>116</v>
      </c>
      <c r="C28" s="131">
        <v>17.88</v>
      </c>
      <c r="D28" s="131" t="s">
        <v>117</v>
      </c>
      <c r="E28" s="131"/>
      <c r="F28" s="131"/>
    </row>
    <row r="29" spans="1:6" ht="15" customHeight="1">
      <c r="A29" s="132" t="s">
        <v>118</v>
      </c>
      <c r="B29" s="141" t="s">
        <v>119</v>
      </c>
      <c r="C29" s="134">
        <v>3.94</v>
      </c>
      <c r="D29" s="134" t="s">
        <v>117</v>
      </c>
      <c r="E29" s="134"/>
      <c r="F29" s="134"/>
    </row>
    <row r="30" spans="1:6" ht="15" customHeight="1">
      <c r="A30" s="132" t="s">
        <v>120</v>
      </c>
      <c r="B30" s="133" t="s">
        <v>121</v>
      </c>
      <c r="C30" s="134">
        <v>0.91</v>
      </c>
      <c r="D30" s="134">
        <v>0.69</v>
      </c>
      <c r="E30" s="134"/>
      <c r="F30" s="134"/>
    </row>
    <row r="31" spans="1:6" ht="15" customHeight="1">
      <c r="A31" s="132" t="s">
        <v>122</v>
      </c>
      <c r="B31" s="133" t="s">
        <v>123</v>
      </c>
      <c r="C31" s="134">
        <v>10.98</v>
      </c>
      <c r="D31" s="134">
        <v>8.33</v>
      </c>
      <c r="E31" s="134"/>
      <c r="F31" s="134"/>
    </row>
    <row r="32" spans="1:6" ht="15" customHeight="1">
      <c r="A32" s="132" t="s">
        <v>124</v>
      </c>
      <c r="B32" s="133" t="s">
        <v>125</v>
      </c>
      <c r="C32" s="134">
        <v>7.0000000000000007E-2</v>
      </c>
      <c r="D32" s="134">
        <v>0.06</v>
      </c>
      <c r="E32" s="134"/>
      <c r="F32" s="134"/>
    </row>
    <row r="33" spans="1:6" ht="15" customHeight="1">
      <c r="A33" s="132" t="s">
        <v>126</v>
      </c>
      <c r="B33" s="141" t="s">
        <v>127</v>
      </c>
      <c r="C33" s="134">
        <v>0.73</v>
      </c>
      <c r="D33" s="134">
        <v>0.56000000000000005</v>
      </c>
      <c r="E33" s="134"/>
      <c r="F33" s="134"/>
    </row>
    <row r="34" spans="1:6" ht="15" customHeight="1">
      <c r="A34" s="132" t="s">
        <v>128</v>
      </c>
      <c r="B34" s="141" t="s">
        <v>129</v>
      </c>
      <c r="C34" s="134">
        <v>1.45</v>
      </c>
      <c r="D34" s="134" t="s">
        <v>117</v>
      </c>
      <c r="E34" s="134"/>
      <c r="F34" s="134"/>
    </row>
    <row r="35" spans="1:6" ht="15" customHeight="1">
      <c r="A35" s="132" t="s">
        <v>130</v>
      </c>
      <c r="B35" s="141" t="s">
        <v>131</v>
      </c>
      <c r="C35" s="134">
        <v>0.11</v>
      </c>
      <c r="D35" s="134">
        <v>0.09</v>
      </c>
      <c r="E35" s="134"/>
      <c r="F35" s="134"/>
    </row>
    <row r="36" spans="1:6" ht="15" customHeight="1">
      <c r="A36" s="132" t="s">
        <v>132</v>
      </c>
      <c r="B36" s="141" t="s">
        <v>133</v>
      </c>
      <c r="C36" s="134">
        <v>11.35</v>
      </c>
      <c r="D36" s="134">
        <v>8.6199999999999992</v>
      </c>
      <c r="E36" s="134"/>
      <c r="F36" s="134"/>
    </row>
    <row r="37" spans="1:6" ht="15" customHeight="1">
      <c r="A37" s="135" t="s">
        <v>134</v>
      </c>
      <c r="B37" s="142" t="s">
        <v>135</v>
      </c>
      <c r="C37" s="137">
        <v>0.03</v>
      </c>
      <c r="D37" s="137">
        <v>0.03</v>
      </c>
      <c r="E37" s="137"/>
      <c r="F37" s="137"/>
    </row>
    <row r="38" spans="1:6" ht="15" customHeight="1">
      <c r="A38" s="138" t="s">
        <v>136</v>
      </c>
      <c r="B38" s="139" t="s">
        <v>137</v>
      </c>
      <c r="C38" s="140">
        <f>SUM(C28:C37)</f>
        <v>47.45</v>
      </c>
      <c r="D38" s="140">
        <f>SUM(D28:D37)</f>
        <v>18.380000000000003</v>
      </c>
      <c r="E38" s="140">
        <f>SUM(E28:E37)</f>
        <v>0</v>
      </c>
      <c r="F38" s="140">
        <f>SUM(F28:F37)</f>
        <v>0</v>
      </c>
    </row>
    <row r="39" spans="1:6" ht="26.25" customHeight="1">
      <c r="A39" s="1036" t="s">
        <v>138</v>
      </c>
      <c r="B39" s="1037"/>
      <c r="C39" s="1037"/>
      <c r="D39" s="1037"/>
      <c r="E39" s="1037"/>
      <c r="F39" s="1038"/>
    </row>
    <row r="40" spans="1:6" ht="15" customHeight="1">
      <c r="A40" s="129" t="s">
        <v>139</v>
      </c>
      <c r="B40" s="130" t="s">
        <v>140</v>
      </c>
      <c r="C40" s="131">
        <v>6.76</v>
      </c>
      <c r="D40" s="131">
        <v>5.14</v>
      </c>
      <c r="E40" s="131"/>
      <c r="F40" s="131"/>
    </row>
    <row r="41" spans="1:6" ht="15" customHeight="1">
      <c r="A41" s="132" t="s">
        <v>141</v>
      </c>
      <c r="B41" s="133" t="s">
        <v>142</v>
      </c>
      <c r="C41" s="134">
        <v>0.16</v>
      </c>
      <c r="D41" s="134">
        <v>0.12</v>
      </c>
      <c r="E41" s="134"/>
      <c r="F41" s="134"/>
    </row>
    <row r="42" spans="1:6" ht="15" customHeight="1">
      <c r="A42" s="132" t="s">
        <v>143</v>
      </c>
      <c r="B42" s="133" t="s">
        <v>144</v>
      </c>
      <c r="C42" s="134">
        <v>2.2799999999999998</v>
      </c>
      <c r="D42" s="134">
        <v>1.73</v>
      </c>
      <c r="E42" s="134"/>
      <c r="F42" s="134"/>
    </row>
    <row r="43" spans="1:6" ht="15" customHeight="1">
      <c r="A43" s="132" t="s">
        <v>145</v>
      </c>
      <c r="B43" s="133" t="s">
        <v>146</v>
      </c>
      <c r="C43" s="134">
        <v>3.81</v>
      </c>
      <c r="D43" s="134">
        <v>2.89</v>
      </c>
      <c r="E43" s="134"/>
      <c r="F43" s="134"/>
    </row>
    <row r="44" spans="1:6" ht="15" customHeight="1">
      <c r="A44" s="135" t="s">
        <v>147</v>
      </c>
      <c r="B44" s="136" t="s">
        <v>148</v>
      </c>
      <c r="C44" s="137">
        <v>0.56999999999999995</v>
      </c>
      <c r="D44" s="137">
        <v>0.43</v>
      </c>
      <c r="E44" s="137"/>
      <c r="F44" s="137"/>
    </row>
    <row r="45" spans="1:6" ht="15" customHeight="1">
      <c r="A45" s="138" t="s">
        <v>149</v>
      </c>
      <c r="B45" s="139" t="s">
        <v>137</v>
      </c>
      <c r="C45" s="140">
        <f>SUM(C40:C44)</f>
        <v>13.58</v>
      </c>
      <c r="D45" s="140">
        <f>SUM(D40:D44)</f>
        <v>10.31</v>
      </c>
      <c r="E45" s="140">
        <f>SUM(E40:E44)</f>
        <v>0</v>
      </c>
      <c r="F45" s="140">
        <f>SUM(F40:F44)</f>
        <v>0</v>
      </c>
    </row>
    <row r="46" spans="1:6" ht="25.5" customHeight="1">
      <c r="A46" s="1036" t="s">
        <v>150</v>
      </c>
      <c r="B46" s="1037"/>
      <c r="C46" s="1037"/>
      <c r="D46" s="1037"/>
      <c r="E46" s="1037"/>
      <c r="F46" s="1038"/>
    </row>
    <row r="47" spans="1:6" ht="15" customHeight="1">
      <c r="A47" s="129" t="s">
        <v>151</v>
      </c>
      <c r="B47" s="130" t="s">
        <v>152</v>
      </c>
      <c r="C47" s="131">
        <v>8.4499999999999993</v>
      </c>
      <c r="D47" s="131">
        <v>3.27</v>
      </c>
      <c r="E47" s="131"/>
      <c r="F47" s="131"/>
    </row>
    <row r="48" spans="1:6" ht="33.75" customHeight="1">
      <c r="A48" s="143" t="s">
        <v>153</v>
      </c>
      <c r="B48" s="144" t="s">
        <v>154</v>
      </c>
      <c r="C48" s="137">
        <v>0.56999999999999995</v>
      </c>
      <c r="D48" s="137">
        <v>0.43</v>
      </c>
      <c r="E48" s="137"/>
      <c r="F48" s="137"/>
    </row>
    <row r="49" spans="1:61" ht="15" customHeight="1">
      <c r="A49" s="138" t="s">
        <v>155</v>
      </c>
      <c r="B49" s="139" t="s">
        <v>83</v>
      </c>
      <c r="C49" s="140">
        <f>SUM(C47:C48)</f>
        <v>9.02</v>
      </c>
      <c r="D49" s="140">
        <f>SUM(D47:D48)</f>
        <v>3.7</v>
      </c>
      <c r="E49" s="140">
        <f>SUM(E47:E48)</f>
        <v>0</v>
      </c>
      <c r="F49" s="140">
        <f>SUM(F47:F48)</f>
        <v>0</v>
      </c>
    </row>
    <row r="50" spans="1:61" ht="15" customHeight="1">
      <c r="A50" s="1039"/>
      <c r="B50" s="1040"/>
      <c r="C50" s="1040"/>
      <c r="D50" s="1040"/>
      <c r="E50" s="1040"/>
      <c r="F50" s="1041"/>
    </row>
    <row r="51" spans="1:61" ht="15" customHeight="1">
      <c r="A51" s="1035" t="s">
        <v>156</v>
      </c>
      <c r="B51" s="1035"/>
      <c r="C51" s="140">
        <f>C26+C38+C45+C49</f>
        <v>87.85</v>
      </c>
      <c r="D51" s="140">
        <f>D26+D38+D45+D49</f>
        <v>50.190000000000012</v>
      </c>
      <c r="E51" s="140">
        <f>E26+E38+E45+E49</f>
        <v>0</v>
      </c>
      <c r="F51" s="140">
        <f>F26+F38+F45+F49</f>
        <v>0</v>
      </c>
    </row>
    <row r="52" spans="1:61" ht="15">
      <c r="A52" s="127"/>
      <c r="B52" s="127"/>
      <c r="C52" s="127"/>
      <c r="D52" s="127"/>
      <c r="E52" s="127"/>
      <c r="F52" s="127"/>
    </row>
    <row r="61" spans="1:61" ht="15">
      <c r="BI61" s="88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Planilha5">
    <tabColor rgb="FF00B050"/>
  </sheetPr>
  <dimension ref="A1:BI75"/>
  <sheetViews>
    <sheetView showGridLines="0" view="pageBreakPreview" topLeftCell="A40" zoomScaleSheetLayoutView="100" workbookViewId="0">
      <selection activeCell="A3" sqref="A3:N3"/>
    </sheetView>
  </sheetViews>
  <sheetFormatPr defaultRowHeight="12.75"/>
  <cols>
    <col min="1" max="1" width="9.140625" style="64"/>
    <col min="2" max="2" width="34.42578125" style="64" customWidth="1"/>
    <col min="3" max="3" width="17.5703125" style="64" bestFit="1" customWidth="1"/>
    <col min="4" max="4" width="8" style="64" bestFit="1" customWidth="1"/>
    <col min="5" max="5" width="46.28515625" style="64" bestFit="1" customWidth="1"/>
    <col min="6" max="6" width="9.140625" style="64"/>
    <col min="7" max="7" width="5" style="64" customWidth="1"/>
    <col min="8" max="8" width="17.5703125" style="64" customWidth="1"/>
    <col min="9" max="13" width="9.140625" style="64"/>
    <col min="14" max="14" width="3.140625" style="64" customWidth="1"/>
    <col min="15" max="255" width="9.140625" style="65"/>
    <col min="256" max="256" width="34.42578125" style="65" customWidth="1"/>
    <col min="257" max="257" width="19.28515625" style="65" customWidth="1"/>
    <col min="258" max="258" width="9.140625" style="65" customWidth="1"/>
    <col min="259" max="259" width="11" style="65" customWidth="1"/>
    <col min="260" max="260" width="9.140625" style="65"/>
    <col min="261" max="261" width="5" style="65" customWidth="1"/>
    <col min="262" max="262" width="17.5703125" style="65" customWidth="1"/>
    <col min="263" max="267" width="9.140625" style="65"/>
    <col min="268" max="268" width="3.140625" style="65" customWidth="1"/>
    <col min="269" max="270" width="0" style="65" hidden="1" customWidth="1"/>
    <col min="271" max="511" width="9.140625" style="65"/>
    <col min="512" max="512" width="34.42578125" style="65" customWidth="1"/>
    <col min="513" max="513" width="19.28515625" style="65" customWidth="1"/>
    <col min="514" max="514" width="9.140625" style="65" customWidth="1"/>
    <col min="515" max="515" width="11" style="65" customWidth="1"/>
    <col min="516" max="516" width="9.140625" style="65"/>
    <col min="517" max="517" width="5" style="65" customWidth="1"/>
    <col min="518" max="518" width="17.5703125" style="65" customWidth="1"/>
    <col min="519" max="523" width="9.140625" style="65"/>
    <col min="524" max="524" width="3.140625" style="65" customWidth="1"/>
    <col min="525" max="526" width="0" style="65" hidden="1" customWidth="1"/>
    <col min="527" max="767" width="9.140625" style="65"/>
    <col min="768" max="768" width="34.42578125" style="65" customWidth="1"/>
    <col min="769" max="769" width="19.28515625" style="65" customWidth="1"/>
    <col min="770" max="770" width="9.140625" style="65" customWidth="1"/>
    <col min="771" max="771" width="11" style="65" customWidth="1"/>
    <col min="772" max="772" width="9.140625" style="65"/>
    <col min="773" max="773" width="5" style="65" customWidth="1"/>
    <col min="774" max="774" width="17.5703125" style="65" customWidth="1"/>
    <col min="775" max="779" width="9.140625" style="65"/>
    <col min="780" max="780" width="3.140625" style="65" customWidth="1"/>
    <col min="781" max="782" width="0" style="65" hidden="1" customWidth="1"/>
    <col min="783" max="1023" width="9.140625" style="65"/>
    <col min="1024" max="1024" width="34.42578125" style="65" customWidth="1"/>
    <col min="1025" max="1025" width="19.28515625" style="65" customWidth="1"/>
    <col min="1026" max="1026" width="9.140625" style="65" customWidth="1"/>
    <col min="1027" max="1027" width="11" style="65" customWidth="1"/>
    <col min="1028" max="1028" width="9.140625" style="65"/>
    <col min="1029" max="1029" width="5" style="65" customWidth="1"/>
    <col min="1030" max="1030" width="17.5703125" style="65" customWidth="1"/>
    <col min="1031" max="1035" width="9.140625" style="65"/>
    <col min="1036" max="1036" width="3.140625" style="65" customWidth="1"/>
    <col min="1037" max="1038" width="0" style="65" hidden="1" customWidth="1"/>
    <col min="1039" max="1279" width="9.140625" style="65"/>
    <col min="1280" max="1280" width="34.42578125" style="65" customWidth="1"/>
    <col min="1281" max="1281" width="19.28515625" style="65" customWidth="1"/>
    <col min="1282" max="1282" width="9.140625" style="65" customWidth="1"/>
    <col min="1283" max="1283" width="11" style="65" customWidth="1"/>
    <col min="1284" max="1284" width="9.140625" style="65"/>
    <col min="1285" max="1285" width="5" style="65" customWidth="1"/>
    <col min="1286" max="1286" width="17.5703125" style="65" customWidth="1"/>
    <col min="1287" max="1291" width="9.140625" style="65"/>
    <col min="1292" max="1292" width="3.140625" style="65" customWidth="1"/>
    <col min="1293" max="1294" width="0" style="65" hidden="1" customWidth="1"/>
    <col min="1295" max="1535" width="9.140625" style="65"/>
    <col min="1536" max="1536" width="34.42578125" style="65" customWidth="1"/>
    <col min="1537" max="1537" width="19.28515625" style="65" customWidth="1"/>
    <col min="1538" max="1538" width="9.140625" style="65" customWidth="1"/>
    <col min="1539" max="1539" width="11" style="65" customWidth="1"/>
    <col min="1540" max="1540" width="9.140625" style="65"/>
    <col min="1541" max="1541" width="5" style="65" customWidth="1"/>
    <col min="1542" max="1542" width="17.5703125" style="65" customWidth="1"/>
    <col min="1543" max="1547" width="9.140625" style="65"/>
    <col min="1548" max="1548" width="3.140625" style="65" customWidth="1"/>
    <col min="1549" max="1550" width="0" style="65" hidden="1" customWidth="1"/>
    <col min="1551" max="1791" width="9.140625" style="65"/>
    <col min="1792" max="1792" width="34.42578125" style="65" customWidth="1"/>
    <col min="1793" max="1793" width="19.28515625" style="65" customWidth="1"/>
    <col min="1794" max="1794" width="9.140625" style="65" customWidth="1"/>
    <col min="1795" max="1795" width="11" style="65" customWidth="1"/>
    <col min="1796" max="1796" width="9.140625" style="65"/>
    <col min="1797" max="1797" width="5" style="65" customWidth="1"/>
    <col min="1798" max="1798" width="17.5703125" style="65" customWidth="1"/>
    <col min="1799" max="1803" width="9.140625" style="65"/>
    <col min="1804" max="1804" width="3.140625" style="65" customWidth="1"/>
    <col min="1805" max="1806" width="0" style="65" hidden="1" customWidth="1"/>
    <col min="1807" max="2047" width="9.140625" style="65"/>
    <col min="2048" max="2048" width="34.42578125" style="65" customWidth="1"/>
    <col min="2049" max="2049" width="19.28515625" style="65" customWidth="1"/>
    <col min="2050" max="2050" width="9.140625" style="65" customWidth="1"/>
    <col min="2051" max="2051" width="11" style="65" customWidth="1"/>
    <col min="2052" max="2052" width="9.140625" style="65"/>
    <col min="2053" max="2053" width="5" style="65" customWidth="1"/>
    <col min="2054" max="2054" width="17.5703125" style="65" customWidth="1"/>
    <col min="2055" max="2059" width="9.140625" style="65"/>
    <col min="2060" max="2060" width="3.140625" style="65" customWidth="1"/>
    <col min="2061" max="2062" width="0" style="65" hidden="1" customWidth="1"/>
    <col min="2063" max="2303" width="9.140625" style="65"/>
    <col min="2304" max="2304" width="34.42578125" style="65" customWidth="1"/>
    <col min="2305" max="2305" width="19.28515625" style="65" customWidth="1"/>
    <col min="2306" max="2306" width="9.140625" style="65" customWidth="1"/>
    <col min="2307" max="2307" width="11" style="65" customWidth="1"/>
    <col min="2308" max="2308" width="9.140625" style="65"/>
    <col min="2309" max="2309" width="5" style="65" customWidth="1"/>
    <col min="2310" max="2310" width="17.5703125" style="65" customWidth="1"/>
    <col min="2311" max="2315" width="9.140625" style="65"/>
    <col min="2316" max="2316" width="3.140625" style="65" customWidth="1"/>
    <col min="2317" max="2318" width="0" style="65" hidden="1" customWidth="1"/>
    <col min="2319" max="2559" width="9.140625" style="65"/>
    <col min="2560" max="2560" width="34.42578125" style="65" customWidth="1"/>
    <col min="2561" max="2561" width="19.28515625" style="65" customWidth="1"/>
    <col min="2562" max="2562" width="9.140625" style="65" customWidth="1"/>
    <col min="2563" max="2563" width="11" style="65" customWidth="1"/>
    <col min="2564" max="2564" width="9.140625" style="65"/>
    <col min="2565" max="2565" width="5" style="65" customWidth="1"/>
    <col min="2566" max="2566" width="17.5703125" style="65" customWidth="1"/>
    <col min="2567" max="2571" width="9.140625" style="65"/>
    <col min="2572" max="2572" width="3.140625" style="65" customWidth="1"/>
    <col min="2573" max="2574" width="0" style="65" hidden="1" customWidth="1"/>
    <col min="2575" max="2815" width="9.140625" style="65"/>
    <col min="2816" max="2816" width="34.42578125" style="65" customWidth="1"/>
    <col min="2817" max="2817" width="19.28515625" style="65" customWidth="1"/>
    <col min="2818" max="2818" width="9.140625" style="65" customWidth="1"/>
    <col min="2819" max="2819" width="11" style="65" customWidth="1"/>
    <col min="2820" max="2820" width="9.140625" style="65"/>
    <col min="2821" max="2821" width="5" style="65" customWidth="1"/>
    <col min="2822" max="2822" width="17.5703125" style="65" customWidth="1"/>
    <col min="2823" max="2827" width="9.140625" style="65"/>
    <col min="2828" max="2828" width="3.140625" style="65" customWidth="1"/>
    <col min="2829" max="2830" width="0" style="65" hidden="1" customWidth="1"/>
    <col min="2831" max="3071" width="9.140625" style="65"/>
    <col min="3072" max="3072" width="34.42578125" style="65" customWidth="1"/>
    <col min="3073" max="3073" width="19.28515625" style="65" customWidth="1"/>
    <col min="3074" max="3074" width="9.140625" style="65" customWidth="1"/>
    <col min="3075" max="3075" width="11" style="65" customWidth="1"/>
    <col min="3076" max="3076" width="9.140625" style="65"/>
    <col min="3077" max="3077" width="5" style="65" customWidth="1"/>
    <col min="3078" max="3078" width="17.5703125" style="65" customWidth="1"/>
    <col min="3079" max="3083" width="9.140625" style="65"/>
    <col min="3084" max="3084" width="3.140625" style="65" customWidth="1"/>
    <col min="3085" max="3086" width="0" style="65" hidden="1" customWidth="1"/>
    <col min="3087" max="3327" width="9.140625" style="65"/>
    <col min="3328" max="3328" width="34.42578125" style="65" customWidth="1"/>
    <col min="3329" max="3329" width="19.28515625" style="65" customWidth="1"/>
    <col min="3330" max="3330" width="9.140625" style="65" customWidth="1"/>
    <col min="3331" max="3331" width="11" style="65" customWidth="1"/>
    <col min="3332" max="3332" width="9.140625" style="65"/>
    <col min="3333" max="3333" width="5" style="65" customWidth="1"/>
    <col min="3334" max="3334" width="17.5703125" style="65" customWidth="1"/>
    <col min="3335" max="3339" width="9.140625" style="65"/>
    <col min="3340" max="3340" width="3.140625" style="65" customWidth="1"/>
    <col min="3341" max="3342" width="0" style="65" hidden="1" customWidth="1"/>
    <col min="3343" max="3583" width="9.140625" style="65"/>
    <col min="3584" max="3584" width="34.42578125" style="65" customWidth="1"/>
    <col min="3585" max="3585" width="19.28515625" style="65" customWidth="1"/>
    <col min="3586" max="3586" width="9.140625" style="65" customWidth="1"/>
    <col min="3587" max="3587" width="11" style="65" customWidth="1"/>
    <col min="3588" max="3588" width="9.140625" style="65"/>
    <col min="3589" max="3589" width="5" style="65" customWidth="1"/>
    <col min="3590" max="3590" width="17.5703125" style="65" customWidth="1"/>
    <col min="3591" max="3595" width="9.140625" style="65"/>
    <col min="3596" max="3596" width="3.140625" style="65" customWidth="1"/>
    <col min="3597" max="3598" width="0" style="65" hidden="1" customWidth="1"/>
    <col min="3599" max="3839" width="9.140625" style="65"/>
    <col min="3840" max="3840" width="34.42578125" style="65" customWidth="1"/>
    <col min="3841" max="3841" width="19.28515625" style="65" customWidth="1"/>
    <col min="3842" max="3842" width="9.140625" style="65" customWidth="1"/>
    <col min="3843" max="3843" width="11" style="65" customWidth="1"/>
    <col min="3844" max="3844" width="9.140625" style="65"/>
    <col min="3845" max="3845" width="5" style="65" customWidth="1"/>
    <col min="3846" max="3846" width="17.5703125" style="65" customWidth="1"/>
    <col min="3847" max="3851" width="9.140625" style="65"/>
    <col min="3852" max="3852" width="3.140625" style="65" customWidth="1"/>
    <col min="3853" max="3854" width="0" style="65" hidden="1" customWidth="1"/>
    <col min="3855" max="4095" width="9.140625" style="65"/>
    <col min="4096" max="4096" width="34.42578125" style="65" customWidth="1"/>
    <col min="4097" max="4097" width="19.28515625" style="65" customWidth="1"/>
    <col min="4098" max="4098" width="9.140625" style="65" customWidth="1"/>
    <col min="4099" max="4099" width="11" style="65" customWidth="1"/>
    <col min="4100" max="4100" width="9.140625" style="65"/>
    <col min="4101" max="4101" width="5" style="65" customWidth="1"/>
    <col min="4102" max="4102" width="17.5703125" style="65" customWidth="1"/>
    <col min="4103" max="4107" width="9.140625" style="65"/>
    <col min="4108" max="4108" width="3.140625" style="65" customWidth="1"/>
    <col min="4109" max="4110" width="0" style="65" hidden="1" customWidth="1"/>
    <col min="4111" max="4351" width="9.140625" style="65"/>
    <col min="4352" max="4352" width="34.42578125" style="65" customWidth="1"/>
    <col min="4353" max="4353" width="19.28515625" style="65" customWidth="1"/>
    <col min="4354" max="4354" width="9.140625" style="65" customWidth="1"/>
    <col min="4355" max="4355" width="11" style="65" customWidth="1"/>
    <col min="4356" max="4356" width="9.140625" style="65"/>
    <col min="4357" max="4357" width="5" style="65" customWidth="1"/>
    <col min="4358" max="4358" width="17.5703125" style="65" customWidth="1"/>
    <col min="4359" max="4363" width="9.140625" style="65"/>
    <col min="4364" max="4364" width="3.140625" style="65" customWidth="1"/>
    <col min="4365" max="4366" width="0" style="65" hidden="1" customWidth="1"/>
    <col min="4367" max="4607" width="9.140625" style="65"/>
    <col min="4608" max="4608" width="34.42578125" style="65" customWidth="1"/>
    <col min="4609" max="4609" width="19.28515625" style="65" customWidth="1"/>
    <col min="4610" max="4610" width="9.140625" style="65" customWidth="1"/>
    <col min="4611" max="4611" width="11" style="65" customWidth="1"/>
    <col min="4612" max="4612" width="9.140625" style="65"/>
    <col min="4613" max="4613" width="5" style="65" customWidth="1"/>
    <col min="4614" max="4614" width="17.5703125" style="65" customWidth="1"/>
    <col min="4615" max="4619" width="9.140625" style="65"/>
    <col min="4620" max="4620" width="3.140625" style="65" customWidth="1"/>
    <col min="4621" max="4622" width="0" style="65" hidden="1" customWidth="1"/>
    <col min="4623" max="4863" width="9.140625" style="65"/>
    <col min="4864" max="4864" width="34.42578125" style="65" customWidth="1"/>
    <col min="4865" max="4865" width="19.28515625" style="65" customWidth="1"/>
    <col min="4866" max="4866" width="9.140625" style="65" customWidth="1"/>
    <col min="4867" max="4867" width="11" style="65" customWidth="1"/>
    <col min="4868" max="4868" width="9.140625" style="65"/>
    <col min="4869" max="4869" width="5" style="65" customWidth="1"/>
    <col min="4870" max="4870" width="17.5703125" style="65" customWidth="1"/>
    <col min="4871" max="4875" width="9.140625" style="65"/>
    <col min="4876" max="4876" width="3.140625" style="65" customWidth="1"/>
    <col min="4877" max="4878" width="0" style="65" hidden="1" customWidth="1"/>
    <col min="4879" max="5119" width="9.140625" style="65"/>
    <col min="5120" max="5120" width="34.42578125" style="65" customWidth="1"/>
    <col min="5121" max="5121" width="19.28515625" style="65" customWidth="1"/>
    <col min="5122" max="5122" width="9.140625" style="65" customWidth="1"/>
    <col min="5123" max="5123" width="11" style="65" customWidth="1"/>
    <col min="5124" max="5124" width="9.140625" style="65"/>
    <col min="5125" max="5125" width="5" style="65" customWidth="1"/>
    <col min="5126" max="5126" width="17.5703125" style="65" customWidth="1"/>
    <col min="5127" max="5131" width="9.140625" style="65"/>
    <col min="5132" max="5132" width="3.140625" style="65" customWidth="1"/>
    <col min="5133" max="5134" width="0" style="65" hidden="1" customWidth="1"/>
    <col min="5135" max="5375" width="9.140625" style="65"/>
    <col min="5376" max="5376" width="34.42578125" style="65" customWidth="1"/>
    <col min="5377" max="5377" width="19.28515625" style="65" customWidth="1"/>
    <col min="5378" max="5378" width="9.140625" style="65" customWidth="1"/>
    <col min="5379" max="5379" width="11" style="65" customWidth="1"/>
    <col min="5380" max="5380" width="9.140625" style="65"/>
    <col min="5381" max="5381" width="5" style="65" customWidth="1"/>
    <col min="5382" max="5382" width="17.5703125" style="65" customWidth="1"/>
    <col min="5383" max="5387" width="9.140625" style="65"/>
    <col min="5388" max="5388" width="3.140625" style="65" customWidth="1"/>
    <col min="5389" max="5390" width="0" style="65" hidden="1" customWidth="1"/>
    <col min="5391" max="5631" width="9.140625" style="65"/>
    <col min="5632" max="5632" width="34.42578125" style="65" customWidth="1"/>
    <col min="5633" max="5633" width="19.28515625" style="65" customWidth="1"/>
    <col min="5634" max="5634" width="9.140625" style="65" customWidth="1"/>
    <col min="5635" max="5635" width="11" style="65" customWidth="1"/>
    <col min="5636" max="5636" width="9.140625" style="65"/>
    <col min="5637" max="5637" width="5" style="65" customWidth="1"/>
    <col min="5638" max="5638" width="17.5703125" style="65" customWidth="1"/>
    <col min="5639" max="5643" width="9.140625" style="65"/>
    <col min="5644" max="5644" width="3.140625" style="65" customWidth="1"/>
    <col min="5645" max="5646" width="0" style="65" hidden="1" customWidth="1"/>
    <col min="5647" max="5887" width="9.140625" style="65"/>
    <col min="5888" max="5888" width="34.42578125" style="65" customWidth="1"/>
    <col min="5889" max="5889" width="19.28515625" style="65" customWidth="1"/>
    <col min="5890" max="5890" width="9.140625" style="65" customWidth="1"/>
    <col min="5891" max="5891" width="11" style="65" customWidth="1"/>
    <col min="5892" max="5892" width="9.140625" style="65"/>
    <col min="5893" max="5893" width="5" style="65" customWidth="1"/>
    <col min="5894" max="5894" width="17.5703125" style="65" customWidth="1"/>
    <col min="5895" max="5899" width="9.140625" style="65"/>
    <col min="5900" max="5900" width="3.140625" style="65" customWidth="1"/>
    <col min="5901" max="5902" width="0" style="65" hidden="1" customWidth="1"/>
    <col min="5903" max="6143" width="9.140625" style="65"/>
    <col min="6144" max="6144" width="34.42578125" style="65" customWidth="1"/>
    <col min="6145" max="6145" width="19.28515625" style="65" customWidth="1"/>
    <col min="6146" max="6146" width="9.140625" style="65" customWidth="1"/>
    <col min="6147" max="6147" width="11" style="65" customWidth="1"/>
    <col min="6148" max="6148" width="9.140625" style="65"/>
    <col min="6149" max="6149" width="5" style="65" customWidth="1"/>
    <col min="6150" max="6150" width="17.5703125" style="65" customWidth="1"/>
    <col min="6151" max="6155" width="9.140625" style="65"/>
    <col min="6156" max="6156" width="3.140625" style="65" customWidth="1"/>
    <col min="6157" max="6158" width="0" style="65" hidden="1" customWidth="1"/>
    <col min="6159" max="6399" width="9.140625" style="65"/>
    <col min="6400" max="6400" width="34.42578125" style="65" customWidth="1"/>
    <col min="6401" max="6401" width="19.28515625" style="65" customWidth="1"/>
    <col min="6402" max="6402" width="9.140625" style="65" customWidth="1"/>
    <col min="6403" max="6403" width="11" style="65" customWidth="1"/>
    <col min="6404" max="6404" width="9.140625" style="65"/>
    <col min="6405" max="6405" width="5" style="65" customWidth="1"/>
    <col min="6406" max="6406" width="17.5703125" style="65" customWidth="1"/>
    <col min="6407" max="6411" width="9.140625" style="65"/>
    <col min="6412" max="6412" width="3.140625" style="65" customWidth="1"/>
    <col min="6413" max="6414" width="0" style="65" hidden="1" customWidth="1"/>
    <col min="6415" max="6655" width="9.140625" style="65"/>
    <col min="6656" max="6656" width="34.42578125" style="65" customWidth="1"/>
    <col min="6657" max="6657" width="19.28515625" style="65" customWidth="1"/>
    <col min="6658" max="6658" width="9.140625" style="65" customWidth="1"/>
    <col min="6659" max="6659" width="11" style="65" customWidth="1"/>
    <col min="6660" max="6660" width="9.140625" style="65"/>
    <col min="6661" max="6661" width="5" style="65" customWidth="1"/>
    <col min="6662" max="6662" width="17.5703125" style="65" customWidth="1"/>
    <col min="6663" max="6667" width="9.140625" style="65"/>
    <col min="6668" max="6668" width="3.140625" style="65" customWidth="1"/>
    <col min="6669" max="6670" width="0" style="65" hidden="1" customWidth="1"/>
    <col min="6671" max="6911" width="9.140625" style="65"/>
    <col min="6912" max="6912" width="34.42578125" style="65" customWidth="1"/>
    <col min="6913" max="6913" width="19.28515625" style="65" customWidth="1"/>
    <col min="6914" max="6914" width="9.140625" style="65" customWidth="1"/>
    <col min="6915" max="6915" width="11" style="65" customWidth="1"/>
    <col min="6916" max="6916" width="9.140625" style="65"/>
    <col min="6917" max="6917" width="5" style="65" customWidth="1"/>
    <col min="6918" max="6918" width="17.5703125" style="65" customWidth="1"/>
    <col min="6919" max="6923" width="9.140625" style="65"/>
    <col min="6924" max="6924" width="3.140625" style="65" customWidth="1"/>
    <col min="6925" max="6926" width="0" style="65" hidden="1" customWidth="1"/>
    <col min="6927" max="7167" width="9.140625" style="65"/>
    <col min="7168" max="7168" width="34.42578125" style="65" customWidth="1"/>
    <col min="7169" max="7169" width="19.28515625" style="65" customWidth="1"/>
    <col min="7170" max="7170" width="9.140625" style="65" customWidth="1"/>
    <col min="7171" max="7171" width="11" style="65" customWidth="1"/>
    <col min="7172" max="7172" width="9.140625" style="65"/>
    <col min="7173" max="7173" width="5" style="65" customWidth="1"/>
    <col min="7174" max="7174" width="17.5703125" style="65" customWidth="1"/>
    <col min="7175" max="7179" width="9.140625" style="65"/>
    <col min="7180" max="7180" width="3.140625" style="65" customWidth="1"/>
    <col min="7181" max="7182" width="0" style="65" hidden="1" customWidth="1"/>
    <col min="7183" max="7423" width="9.140625" style="65"/>
    <col min="7424" max="7424" width="34.42578125" style="65" customWidth="1"/>
    <col min="7425" max="7425" width="19.28515625" style="65" customWidth="1"/>
    <col min="7426" max="7426" width="9.140625" style="65" customWidth="1"/>
    <col min="7427" max="7427" width="11" style="65" customWidth="1"/>
    <col min="7428" max="7428" width="9.140625" style="65"/>
    <col min="7429" max="7429" width="5" style="65" customWidth="1"/>
    <col min="7430" max="7430" width="17.5703125" style="65" customWidth="1"/>
    <col min="7431" max="7435" width="9.140625" style="65"/>
    <col min="7436" max="7436" width="3.140625" style="65" customWidth="1"/>
    <col min="7437" max="7438" width="0" style="65" hidden="1" customWidth="1"/>
    <col min="7439" max="7679" width="9.140625" style="65"/>
    <col min="7680" max="7680" width="34.42578125" style="65" customWidth="1"/>
    <col min="7681" max="7681" width="19.28515625" style="65" customWidth="1"/>
    <col min="7682" max="7682" width="9.140625" style="65" customWidth="1"/>
    <col min="7683" max="7683" width="11" style="65" customWidth="1"/>
    <col min="7684" max="7684" width="9.140625" style="65"/>
    <col min="7685" max="7685" width="5" style="65" customWidth="1"/>
    <col min="7686" max="7686" width="17.5703125" style="65" customWidth="1"/>
    <col min="7687" max="7691" width="9.140625" style="65"/>
    <col min="7692" max="7692" width="3.140625" style="65" customWidth="1"/>
    <col min="7693" max="7694" width="0" style="65" hidden="1" customWidth="1"/>
    <col min="7695" max="7935" width="9.140625" style="65"/>
    <col min="7936" max="7936" width="34.42578125" style="65" customWidth="1"/>
    <col min="7937" max="7937" width="19.28515625" style="65" customWidth="1"/>
    <col min="7938" max="7938" width="9.140625" style="65" customWidth="1"/>
    <col min="7939" max="7939" width="11" style="65" customWidth="1"/>
    <col min="7940" max="7940" width="9.140625" style="65"/>
    <col min="7941" max="7941" width="5" style="65" customWidth="1"/>
    <col min="7942" max="7942" width="17.5703125" style="65" customWidth="1"/>
    <col min="7943" max="7947" width="9.140625" style="65"/>
    <col min="7948" max="7948" width="3.140625" style="65" customWidth="1"/>
    <col min="7949" max="7950" width="0" style="65" hidden="1" customWidth="1"/>
    <col min="7951" max="8191" width="9.140625" style="65"/>
    <col min="8192" max="8192" width="34.42578125" style="65" customWidth="1"/>
    <col min="8193" max="8193" width="19.28515625" style="65" customWidth="1"/>
    <col min="8194" max="8194" width="9.140625" style="65" customWidth="1"/>
    <col min="8195" max="8195" width="11" style="65" customWidth="1"/>
    <col min="8196" max="8196" width="9.140625" style="65"/>
    <col min="8197" max="8197" width="5" style="65" customWidth="1"/>
    <col min="8198" max="8198" width="17.5703125" style="65" customWidth="1"/>
    <col min="8199" max="8203" width="9.140625" style="65"/>
    <col min="8204" max="8204" width="3.140625" style="65" customWidth="1"/>
    <col min="8205" max="8206" width="0" style="65" hidden="1" customWidth="1"/>
    <col min="8207" max="8447" width="9.140625" style="65"/>
    <col min="8448" max="8448" width="34.42578125" style="65" customWidth="1"/>
    <col min="8449" max="8449" width="19.28515625" style="65" customWidth="1"/>
    <col min="8450" max="8450" width="9.140625" style="65" customWidth="1"/>
    <col min="8451" max="8451" width="11" style="65" customWidth="1"/>
    <col min="8452" max="8452" width="9.140625" style="65"/>
    <col min="8453" max="8453" width="5" style="65" customWidth="1"/>
    <col min="8454" max="8454" width="17.5703125" style="65" customWidth="1"/>
    <col min="8455" max="8459" width="9.140625" style="65"/>
    <col min="8460" max="8460" width="3.140625" style="65" customWidth="1"/>
    <col min="8461" max="8462" width="0" style="65" hidden="1" customWidth="1"/>
    <col min="8463" max="8703" width="9.140625" style="65"/>
    <col min="8704" max="8704" width="34.42578125" style="65" customWidth="1"/>
    <col min="8705" max="8705" width="19.28515625" style="65" customWidth="1"/>
    <col min="8706" max="8706" width="9.140625" style="65" customWidth="1"/>
    <col min="8707" max="8707" width="11" style="65" customWidth="1"/>
    <col min="8708" max="8708" width="9.140625" style="65"/>
    <col min="8709" max="8709" width="5" style="65" customWidth="1"/>
    <col min="8710" max="8710" width="17.5703125" style="65" customWidth="1"/>
    <col min="8711" max="8715" width="9.140625" style="65"/>
    <col min="8716" max="8716" width="3.140625" style="65" customWidth="1"/>
    <col min="8717" max="8718" width="0" style="65" hidden="1" customWidth="1"/>
    <col min="8719" max="8959" width="9.140625" style="65"/>
    <col min="8960" max="8960" width="34.42578125" style="65" customWidth="1"/>
    <col min="8961" max="8961" width="19.28515625" style="65" customWidth="1"/>
    <col min="8962" max="8962" width="9.140625" style="65" customWidth="1"/>
    <col min="8963" max="8963" width="11" style="65" customWidth="1"/>
    <col min="8964" max="8964" width="9.140625" style="65"/>
    <col min="8965" max="8965" width="5" style="65" customWidth="1"/>
    <col min="8966" max="8966" width="17.5703125" style="65" customWidth="1"/>
    <col min="8967" max="8971" width="9.140625" style="65"/>
    <col min="8972" max="8972" width="3.140625" style="65" customWidth="1"/>
    <col min="8973" max="8974" width="0" style="65" hidden="1" customWidth="1"/>
    <col min="8975" max="9215" width="9.140625" style="65"/>
    <col min="9216" max="9216" width="34.42578125" style="65" customWidth="1"/>
    <col min="9217" max="9217" width="19.28515625" style="65" customWidth="1"/>
    <col min="9218" max="9218" width="9.140625" style="65" customWidth="1"/>
    <col min="9219" max="9219" width="11" style="65" customWidth="1"/>
    <col min="9220" max="9220" width="9.140625" style="65"/>
    <col min="9221" max="9221" width="5" style="65" customWidth="1"/>
    <col min="9222" max="9222" width="17.5703125" style="65" customWidth="1"/>
    <col min="9223" max="9227" width="9.140625" style="65"/>
    <col min="9228" max="9228" width="3.140625" style="65" customWidth="1"/>
    <col min="9229" max="9230" width="0" style="65" hidden="1" customWidth="1"/>
    <col min="9231" max="9471" width="9.140625" style="65"/>
    <col min="9472" max="9472" width="34.42578125" style="65" customWidth="1"/>
    <col min="9473" max="9473" width="19.28515625" style="65" customWidth="1"/>
    <col min="9474" max="9474" width="9.140625" style="65" customWidth="1"/>
    <col min="9475" max="9475" width="11" style="65" customWidth="1"/>
    <col min="9476" max="9476" width="9.140625" style="65"/>
    <col min="9477" max="9477" width="5" style="65" customWidth="1"/>
    <col min="9478" max="9478" width="17.5703125" style="65" customWidth="1"/>
    <col min="9479" max="9483" width="9.140625" style="65"/>
    <col min="9484" max="9484" width="3.140625" style="65" customWidth="1"/>
    <col min="9485" max="9486" width="0" style="65" hidden="1" customWidth="1"/>
    <col min="9487" max="9727" width="9.140625" style="65"/>
    <col min="9728" max="9728" width="34.42578125" style="65" customWidth="1"/>
    <col min="9729" max="9729" width="19.28515625" style="65" customWidth="1"/>
    <col min="9730" max="9730" width="9.140625" style="65" customWidth="1"/>
    <col min="9731" max="9731" width="11" style="65" customWidth="1"/>
    <col min="9732" max="9732" width="9.140625" style="65"/>
    <col min="9733" max="9733" width="5" style="65" customWidth="1"/>
    <col min="9734" max="9734" width="17.5703125" style="65" customWidth="1"/>
    <col min="9735" max="9739" width="9.140625" style="65"/>
    <col min="9740" max="9740" width="3.140625" style="65" customWidth="1"/>
    <col min="9741" max="9742" width="0" style="65" hidden="1" customWidth="1"/>
    <col min="9743" max="9983" width="9.140625" style="65"/>
    <col min="9984" max="9984" width="34.42578125" style="65" customWidth="1"/>
    <col min="9985" max="9985" width="19.28515625" style="65" customWidth="1"/>
    <col min="9986" max="9986" width="9.140625" style="65" customWidth="1"/>
    <col min="9987" max="9987" width="11" style="65" customWidth="1"/>
    <col min="9988" max="9988" width="9.140625" style="65"/>
    <col min="9989" max="9989" width="5" style="65" customWidth="1"/>
    <col min="9990" max="9990" width="17.5703125" style="65" customWidth="1"/>
    <col min="9991" max="9995" width="9.140625" style="65"/>
    <col min="9996" max="9996" width="3.140625" style="65" customWidth="1"/>
    <col min="9997" max="9998" width="0" style="65" hidden="1" customWidth="1"/>
    <col min="9999" max="10239" width="9.140625" style="65"/>
    <col min="10240" max="10240" width="34.42578125" style="65" customWidth="1"/>
    <col min="10241" max="10241" width="19.28515625" style="65" customWidth="1"/>
    <col min="10242" max="10242" width="9.140625" style="65" customWidth="1"/>
    <col min="10243" max="10243" width="11" style="65" customWidth="1"/>
    <col min="10244" max="10244" width="9.140625" style="65"/>
    <col min="10245" max="10245" width="5" style="65" customWidth="1"/>
    <col min="10246" max="10246" width="17.5703125" style="65" customWidth="1"/>
    <col min="10247" max="10251" width="9.140625" style="65"/>
    <col min="10252" max="10252" width="3.140625" style="65" customWidth="1"/>
    <col min="10253" max="10254" width="0" style="65" hidden="1" customWidth="1"/>
    <col min="10255" max="10495" width="9.140625" style="65"/>
    <col min="10496" max="10496" width="34.42578125" style="65" customWidth="1"/>
    <col min="10497" max="10497" width="19.28515625" style="65" customWidth="1"/>
    <col min="10498" max="10498" width="9.140625" style="65" customWidth="1"/>
    <col min="10499" max="10499" width="11" style="65" customWidth="1"/>
    <col min="10500" max="10500" width="9.140625" style="65"/>
    <col min="10501" max="10501" width="5" style="65" customWidth="1"/>
    <col min="10502" max="10502" width="17.5703125" style="65" customWidth="1"/>
    <col min="10503" max="10507" width="9.140625" style="65"/>
    <col min="10508" max="10508" width="3.140625" style="65" customWidth="1"/>
    <col min="10509" max="10510" width="0" style="65" hidden="1" customWidth="1"/>
    <col min="10511" max="10751" width="9.140625" style="65"/>
    <col min="10752" max="10752" width="34.42578125" style="65" customWidth="1"/>
    <col min="10753" max="10753" width="19.28515625" style="65" customWidth="1"/>
    <col min="10754" max="10754" width="9.140625" style="65" customWidth="1"/>
    <col min="10755" max="10755" width="11" style="65" customWidth="1"/>
    <col min="10756" max="10756" width="9.140625" style="65"/>
    <col min="10757" max="10757" width="5" style="65" customWidth="1"/>
    <col min="10758" max="10758" width="17.5703125" style="65" customWidth="1"/>
    <col min="10759" max="10763" width="9.140625" style="65"/>
    <col min="10764" max="10764" width="3.140625" style="65" customWidth="1"/>
    <col min="10765" max="10766" width="0" style="65" hidden="1" customWidth="1"/>
    <col min="10767" max="11007" width="9.140625" style="65"/>
    <col min="11008" max="11008" width="34.42578125" style="65" customWidth="1"/>
    <col min="11009" max="11009" width="19.28515625" style="65" customWidth="1"/>
    <col min="11010" max="11010" width="9.140625" style="65" customWidth="1"/>
    <col min="11011" max="11011" width="11" style="65" customWidth="1"/>
    <col min="11012" max="11012" width="9.140625" style="65"/>
    <col min="11013" max="11013" width="5" style="65" customWidth="1"/>
    <col min="11014" max="11014" width="17.5703125" style="65" customWidth="1"/>
    <col min="11015" max="11019" width="9.140625" style="65"/>
    <col min="11020" max="11020" width="3.140625" style="65" customWidth="1"/>
    <col min="11021" max="11022" width="0" style="65" hidden="1" customWidth="1"/>
    <col min="11023" max="11263" width="9.140625" style="65"/>
    <col min="11264" max="11264" width="34.42578125" style="65" customWidth="1"/>
    <col min="11265" max="11265" width="19.28515625" style="65" customWidth="1"/>
    <col min="11266" max="11266" width="9.140625" style="65" customWidth="1"/>
    <col min="11267" max="11267" width="11" style="65" customWidth="1"/>
    <col min="11268" max="11268" width="9.140625" style="65"/>
    <col min="11269" max="11269" width="5" style="65" customWidth="1"/>
    <col min="11270" max="11270" width="17.5703125" style="65" customWidth="1"/>
    <col min="11271" max="11275" width="9.140625" style="65"/>
    <col min="11276" max="11276" width="3.140625" style="65" customWidth="1"/>
    <col min="11277" max="11278" width="0" style="65" hidden="1" customWidth="1"/>
    <col min="11279" max="11519" width="9.140625" style="65"/>
    <col min="11520" max="11520" width="34.42578125" style="65" customWidth="1"/>
    <col min="11521" max="11521" width="19.28515625" style="65" customWidth="1"/>
    <col min="11522" max="11522" width="9.140625" style="65" customWidth="1"/>
    <col min="11523" max="11523" width="11" style="65" customWidth="1"/>
    <col min="11524" max="11524" width="9.140625" style="65"/>
    <col min="11525" max="11525" width="5" style="65" customWidth="1"/>
    <col min="11526" max="11526" width="17.5703125" style="65" customWidth="1"/>
    <col min="11527" max="11531" width="9.140625" style="65"/>
    <col min="11532" max="11532" width="3.140625" style="65" customWidth="1"/>
    <col min="11533" max="11534" width="0" style="65" hidden="1" customWidth="1"/>
    <col min="11535" max="11775" width="9.140625" style="65"/>
    <col min="11776" max="11776" width="34.42578125" style="65" customWidth="1"/>
    <col min="11777" max="11777" width="19.28515625" style="65" customWidth="1"/>
    <col min="11778" max="11778" width="9.140625" style="65" customWidth="1"/>
    <col min="11779" max="11779" width="11" style="65" customWidth="1"/>
    <col min="11780" max="11780" width="9.140625" style="65"/>
    <col min="11781" max="11781" width="5" style="65" customWidth="1"/>
    <col min="11782" max="11782" width="17.5703125" style="65" customWidth="1"/>
    <col min="11783" max="11787" width="9.140625" style="65"/>
    <col min="11788" max="11788" width="3.140625" style="65" customWidth="1"/>
    <col min="11789" max="11790" width="0" style="65" hidden="1" customWidth="1"/>
    <col min="11791" max="12031" width="9.140625" style="65"/>
    <col min="12032" max="12032" width="34.42578125" style="65" customWidth="1"/>
    <col min="12033" max="12033" width="19.28515625" style="65" customWidth="1"/>
    <col min="12034" max="12034" width="9.140625" style="65" customWidth="1"/>
    <col min="12035" max="12035" width="11" style="65" customWidth="1"/>
    <col min="12036" max="12036" width="9.140625" style="65"/>
    <col min="12037" max="12037" width="5" style="65" customWidth="1"/>
    <col min="12038" max="12038" width="17.5703125" style="65" customWidth="1"/>
    <col min="12039" max="12043" width="9.140625" style="65"/>
    <col min="12044" max="12044" width="3.140625" style="65" customWidth="1"/>
    <col min="12045" max="12046" width="0" style="65" hidden="1" customWidth="1"/>
    <col min="12047" max="12287" width="9.140625" style="65"/>
    <col min="12288" max="12288" width="34.42578125" style="65" customWidth="1"/>
    <col min="12289" max="12289" width="19.28515625" style="65" customWidth="1"/>
    <col min="12290" max="12290" width="9.140625" style="65" customWidth="1"/>
    <col min="12291" max="12291" width="11" style="65" customWidth="1"/>
    <col min="12292" max="12292" width="9.140625" style="65"/>
    <col min="12293" max="12293" width="5" style="65" customWidth="1"/>
    <col min="12294" max="12294" width="17.5703125" style="65" customWidth="1"/>
    <col min="12295" max="12299" width="9.140625" style="65"/>
    <col min="12300" max="12300" width="3.140625" style="65" customWidth="1"/>
    <col min="12301" max="12302" width="0" style="65" hidden="1" customWidth="1"/>
    <col min="12303" max="12543" width="9.140625" style="65"/>
    <col min="12544" max="12544" width="34.42578125" style="65" customWidth="1"/>
    <col min="12545" max="12545" width="19.28515625" style="65" customWidth="1"/>
    <col min="12546" max="12546" width="9.140625" style="65" customWidth="1"/>
    <col min="12547" max="12547" width="11" style="65" customWidth="1"/>
    <col min="12548" max="12548" width="9.140625" style="65"/>
    <col min="12549" max="12549" width="5" style="65" customWidth="1"/>
    <col min="12550" max="12550" width="17.5703125" style="65" customWidth="1"/>
    <col min="12551" max="12555" width="9.140625" style="65"/>
    <col min="12556" max="12556" width="3.140625" style="65" customWidth="1"/>
    <col min="12557" max="12558" width="0" style="65" hidden="1" customWidth="1"/>
    <col min="12559" max="12799" width="9.140625" style="65"/>
    <col min="12800" max="12800" width="34.42578125" style="65" customWidth="1"/>
    <col min="12801" max="12801" width="19.28515625" style="65" customWidth="1"/>
    <col min="12802" max="12802" width="9.140625" style="65" customWidth="1"/>
    <col min="12803" max="12803" width="11" style="65" customWidth="1"/>
    <col min="12804" max="12804" width="9.140625" style="65"/>
    <col min="12805" max="12805" width="5" style="65" customWidth="1"/>
    <col min="12806" max="12806" width="17.5703125" style="65" customWidth="1"/>
    <col min="12807" max="12811" width="9.140625" style="65"/>
    <col min="12812" max="12812" width="3.140625" style="65" customWidth="1"/>
    <col min="12813" max="12814" width="0" style="65" hidden="1" customWidth="1"/>
    <col min="12815" max="13055" width="9.140625" style="65"/>
    <col min="13056" max="13056" width="34.42578125" style="65" customWidth="1"/>
    <col min="13057" max="13057" width="19.28515625" style="65" customWidth="1"/>
    <col min="13058" max="13058" width="9.140625" style="65" customWidth="1"/>
    <col min="13059" max="13059" width="11" style="65" customWidth="1"/>
    <col min="13060" max="13060" width="9.140625" style="65"/>
    <col min="13061" max="13061" width="5" style="65" customWidth="1"/>
    <col min="13062" max="13062" width="17.5703125" style="65" customWidth="1"/>
    <col min="13063" max="13067" width="9.140625" style="65"/>
    <col min="13068" max="13068" width="3.140625" style="65" customWidth="1"/>
    <col min="13069" max="13070" width="0" style="65" hidden="1" customWidth="1"/>
    <col min="13071" max="13311" width="9.140625" style="65"/>
    <col min="13312" max="13312" width="34.42578125" style="65" customWidth="1"/>
    <col min="13313" max="13313" width="19.28515625" style="65" customWidth="1"/>
    <col min="13314" max="13314" width="9.140625" style="65" customWidth="1"/>
    <col min="13315" max="13315" width="11" style="65" customWidth="1"/>
    <col min="13316" max="13316" width="9.140625" style="65"/>
    <col min="13317" max="13317" width="5" style="65" customWidth="1"/>
    <col min="13318" max="13318" width="17.5703125" style="65" customWidth="1"/>
    <col min="13319" max="13323" width="9.140625" style="65"/>
    <col min="13324" max="13324" width="3.140625" style="65" customWidth="1"/>
    <col min="13325" max="13326" width="0" style="65" hidden="1" customWidth="1"/>
    <col min="13327" max="13567" width="9.140625" style="65"/>
    <col min="13568" max="13568" width="34.42578125" style="65" customWidth="1"/>
    <col min="13569" max="13569" width="19.28515625" style="65" customWidth="1"/>
    <col min="13570" max="13570" width="9.140625" style="65" customWidth="1"/>
    <col min="13571" max="13571" width="11" style="65" customWidth="1"/>
    <col min="13572" max="13572" width="9.140625" style="65"/>
    <col min="13573" max="13573" width="5" style="65" customWidth="1"/>
    <col min="13574" max="13574" width="17.5703125" style="65" customWidth="1"/>
    <col min="13575" max="13579" width="9.140625" style="65"/>
    <col min="13580" max="13580" width="3.140625" style="65" customWidth="1"/>
    <col min="13581" max="13582" width="0" style="65" hidden="1" customWidth="1"/>
    <col min="13583" max="13823" width="9.140625" style="65"/>
    <col min="13824" max="13824" width="34.42578125" style="65" customWidth="1"/>
    <col min="13825" max="13825" width="19.28515625" style="65" customWidth="1"/>
    <col min="13826" max="13826" width="9.140625" style="65" customWidth="1"/>
    <col min="13827" max="13827" width="11" style="65" customWidth="1"/>
    <col min="13828" max="13828" width="9.140625" style="65"/>
    <col min="13829" max="13829" width="5" style="65" customWidth="1"/>
    <col min="13830" max="13830" width="17.5703125" style="65" customWidth="1"/>
    <col min="13831" max="13835" width="9.140625" style="65"/>
    <col min="13836" max="13836" width="3.140625" style="65" customWidth="1"/>
    <col min="13837" max="13838" width="0" style="65" hidden="1" customWidth="1"/>
    <col min="13839" max="14079" width="9.140625" style="65"/>
    <col min="14080" max="14080" width="34.42578125" style="65" customWidth="1"/>
    <col min="14081" max="14081" width="19.28515625" style="65" customWidth="1"/>
    <col min="14082" max="14082" width="9.140625" style="65" customWidth="1"/>
    <col min="14083" max="14083" width="11" style="65" customWidth="1"/>
    <col min="14084" max="14084" width="9.140625" style="65"/>
    <col min="14085" max="14085" width="5" style="65" customWidth="1"/>
    <col min="14086" max="14086" width="17.5703125" style="65" customWidth="1"/>
    <col min="14087" max="14091" width="9.140625" style="65"/>
    <col min="14092" max="14092" width="3.140625" style="65" customWidth="1"/>
    <col min="14093" max="14094" width="0" style="65" hidden="1" customWidth="1"/>
    <col min="14095" max="14335" width="9.140625" style="65"/>
    <col min="14336" max="14336" width="34.42578125" style="65" customWidth="1"/>
    <col min="14337" max="14337" width="19.28515625" style="65" customWidth="1"/>
    <col min="14338" max="14338" width="9.140625" style="65" customWidth="1"/>
    <col min="14339" max="14339" width="11" style="65" customWidth="1"/>
    <col min="14340" max="14340" width="9.140625" style="65"/>
    <col min="14341" max="14341" width="5" style="65" customWidth="1"/>
    <col min="14342" max="14342" width="17.5703125" style="65" customWidth="1"/>
    <col min="14343" max="14347" width="9.140625" style="65"/>
    <col min="14348" max="14348" width="3.140625" style="65" customWidth="1"/>
    <col min="14349" max="14350" width="0" style="65" hidden="1" customWidth="1"/>
    <col min="14351" max="14591" width="9.140625" style="65"/>
    <col min="14592" max="14592" width="34.42578125" style="65" customWidth="1"/>
    <col min="14593" max="14593" width="19.28515625" style="65" customWidth="1"/>
    <col min="14594" max="14594" width="9.140625" style="65" customWidth="1"/>
    <col min="14595" max="14595" width="11" style="65" customWidth="1"/>
    <col min="14596" max="14596" width="9.140625" style="65"/>
    <col min="14597" max="14597" width="5" style="65" customWidth="1"/>
    <col min="14598" max="14598" width="17.5703125" style="65" customWidth="1"/>
    <col min="14599" max="14603" width="9.140625" style="65"/>
    <col min="14604" max="14604" width="3.140625" style="65" customWidth="1"/>
    <col min="14605" max="14606" width="0" style="65" hidden="1" customWidth="1"/>
    <col min="14607" max="14847" width="9.140625" style="65"/>
    <col min="14848" max="14848" width="34.42578125" style="65" customWidth="1"/>
    <col min="14849" max="14849" width="19.28515625" style="65" customWidth="1"/>
    <col min="14850" max="14850" width="9.140625" style="65" customWidth="1"/>
    <col min="14851" max="14851" width="11" style="65" customWidth="1"/>
    <col min="14852" max="14852" width="9.140625" style="65"/>
    <col min="14853" max="14853" width="5" style="65" customWidth="1"/>
    <col min="14854" max="14854" width="17.5703125" style="65" customWidth="1"/>
    <col min="14855" max="14859" width="9.140625" style="65"/>
    <col min="14860" max="14860" width="3.140625" style="65" customWidth="1"/>
    <col min="14861" max="14862" width="0" style="65" hidden="1" customWidth="1"/>
    <col min="14863" max="15103" width="9.140625" style="65"/>
    <col min="15104" max="15104" width="34.42578125" style="65" customWidth="1"/>
    <col min="15105" max="15105" width="19.28515625" style="65" customWidth="1"/>
    <col min="15106" max="15106" width="9.140625" style="65" customWidth="1"/>
    <col min="15107" max="15107" width="11" style="65" customWidth="1"/>
    <col min="15108" max="15108" width="9.140625" style="65"/>
    <col min="15109" max="15109" width="5" style="65" customWidth="1"/>
    <col min="15110" max="15110" width="17.5703125" style="65" customWidth="1"/>
    <col min="15111" max="15115" width="9.140625" style="65"/>
    <col min="15116" max="15116" width="3.140625" style="65" customWidth="1"/>
    <col min="15117" max="15118" width="0" style="65" hidden="1" customWidth="1"/>
    <col min="15119" max="15359" width="9.140625" style="65"/>
    <col min="15360" max="15360" width="34.42578125" style="65" customWidth="1"/>
    <col min="15361" max="15361" width="19.28515625" style="65" customWidth="1"/>
    <col min="15362" max="15362" width="9.140625" style="65" customWidth="1"/>
    <col min="15363" max="15363" width="11" style="65" customWidth="1"/>
    <col min="15364" max="15364" width="9.140625" style="65"/>
    <col min="15365" max="15365" width="5" style="65" customWidth="1"/>
    <col min="15366" max="15366" width="17.5703125" style="65" customWidth="1"/>
    <col min="15367" max="15371" width="9.140625" style="65"/>
    <col min="15372" max="15372" width="3.140625" style="65" customWidth="1"/>
    <col min="15373" max="15374" width="0" style="65" hidden="1" customWidth="1"/>
    <col min="15375" max="15615" width="9.140625" style="65"/>
    <col min="15616" max="15616" width="34.42578125" style="65" customWidth="1"/>
    <col min="15617" max="15617" width="19.28515625" style="65" customWidth="1"/>
    <col min="15618" max="15618" width="9.140625" style="65" customWidth="1"/>
    <col min="15619" max="15619" width="11" style="65" customWidth="1"/>
    <col min="15620" max="15620" width="9.140625" style="65"/>
    <col min="15621" max="15621" width="5" style="65" customWidth="1"/>
    <col min="15622" max="15622" width="17.5703125" style="65" customWidth="1"/>
    <col min="15623" max="15627" width="9.140625" style="65"/>
    <col min="15628" max="15628" width="3.140625" style="65" customWidth="1"/>
    <col min="15629" max="15630" width="0" style="65" hidden="1" customWidth="1"/>
    <col min="15631" max="15871" width="9.140625" style="65"/>
    <col min="15872" max="15872" width="34.42578125" style="65" customWidth="1"/>
    <col min="15873" max="15873" width="19.28515625" style="65" customWidth="1"/>
    <col min="15874" max="15874" width="9.140625" style="65" customWidth="1"/>
    <col min="15875" max="15875" width="11" style="65" customWidth="1"/>
    <col min="15876" max="15876" width="9.140625" style="65"/>
    <col min="15877" max="15877" width="5" style="65" customWidth="1"/>
    <col min="15878" max="15878" width="17.5703125" style="65" customWidth="1"/>
    <col min="15879" max="15883" width="9.140625" style="65"/>
    <col min="15884" max="15884" width="3.140625" style="65" customWidth="1"/>
    <col min="15885" max="15886" width="0" style="65" hidden="1" customWidth="1"/>
    <col min="15887" max="16127" width="9.140625" style="65"/>
    <col min="16128" max="16128" width="34.42578125" style="65" customWidth="1"/>
    <col min="16129" max="16129" width="19.28515625" style="65" customWidth="1"/>
    <col min="16130" max="16130" width="9.140625" style="65" customWidth="1"/>
    <col min="16131" max="16131" width="11" style="65" customWidth="1"/>
    <col min="16132" max="16132" width="9.140625" style="65"/>
    <col min="16133" max="16133" width="5" style="65" customWidth="1"/>
    <col min="16134" max="16134" width="17.5703125" style="65" customWidth="1"/>
    <col min="16135" max="16139" width="9.140625" style="65"/>
    <col min="16140" max="16140" width="3.140625" style="65" customWidth="1"/>
    <col min="16141" max="16142" width="0" style="65" hidden="1" customWidth="1"/>
    <col min="16143" max="16384" width="9.140625" style="65"/>
  </cols>
  <sheetData>
    <row r="1" spans="1:14" s="64" customFormat="1">
      <c r="A1" s="82"/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2"/>
    </row>
    <row r="2" spans="1:14" s="64" customFormat="1" ht="18" customHeight="1">
      <c r="A2" s="1048"/>
      <c r="B2" s="1049"/>
      <c r="C2" s="1049"/>
      <c r="D2" s="1049"/>
      <c r="E2" s="1049"/>
      <c r="F2" s="1049"/>
      <c r="G2" s="1049"/>
      <c r="H2" s="1049"/>
      <c r="I2" s="1049"/>
      <c r="J2" s="1049"/>
      <c r="K2" s="1049"/>
      <c r="L2" s="1049"/>
      <c r="M2" s="1049"/>
      <c r="N2" s="1050"/>
    </row>
    <row r="3" spans="1:14" s="64" customFormat="1" ht="18" customHeight="1">
      <c r="A3" s="1051"/>
      <c r="B3" s="1052"/>
      <c r="C3" s="1052"/>
      <c r="D3" s="1052"/>
      <c r="E3" s="1052"/>
      <c r="F3" s="1052"/>
      <c r="G3" s="1052"/>
      <c r="H3" s="1052"/>
      <c r="I3" s="1052"/>
      <c r="J3" s="1052"/>
      <c r="K3" s="1052"/>
      <c r="L3" s="1052"/>
      <c r="M3" s="1052"/>
      <c r="N3" s="1053"/>
    </row>
    <row r="4" spans="1:14" s="64" customFormat="1" ht="18" customHeight="1">
      <c r="A4" s="1051"/>
      <c r="B4" s="1052"/>
      <c r="C4" s="1052"/>
      <c r="D4" s="1052"/>
      <c r="E4" s="1052"/>
      <c r="F4" s="1052"/>
      <c r="G4" s="1052"/>
      <c r="H4" s="1052"/>
      <c r="I4" s="1052"/>
      <c r="J4" s="1052"/>
      <c r="K4" s="1052"/>
      <c r="L4" s="1052"/>
      <c r="M4" s="1052"/>
      <c r="N4" s="1053"/>
    </row>
    <row r="5" spans="1:14" s="64" customFormat="1" ht="41.25" customHeight="1">
      <c r="A5" s="1054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5" s="1055"/>
      <c r="C5" s="1055"/>
      <c r="D5" s="1055"/>
      <c r="E5" s="1055"/>
      <c r="F5" s="1055"/>
      <c r="G5" s="1055"/>
      <c r="H5" s="1055"/>
      <c r="I5" s="1055"/>
      <c r="J5" s="1055"/>
      <c r="K5" s="1055"/>
      <c r="L5" s="1055"/>
      <c r="M5" s="1055"/>
      <c r="N5" s="1056"/>
    </row>
    <row r="6" spans="1:14" ht="18" customHeight="1">
      <c r="A6" s="150"/>
      <c r="B6" s="151"/>
      <c r="C6" s="151"/>
      <c r="D6" s="152"/>
      <c r="E6" s="153"/>
      <c r="F6" s="154"/>
      <c r="G6" s="154"/>
      <c r="H6" s="154"/>
      <c r="I6" s="154"/>
      <c r="J6" s="155"/>
      <c r="K6" s="155"/>
      <c r="L6" s="155"/>
      <c r="M6" s="155"/>
      <c r="N6" s="156"/>
    </row>
    <row r="7" spans="1:14">
      <c r="A7" s="1057" t="s">
        <v>447</v>
      </c>
      <c r="B7" s="1058"/>
      <c r="C7" s="1058"/>
      <c r="D7" s="1058"/>
      <c r="E7" s="1058"/>
      <c r="F7" s="1058"/>
      <c r="G7" s="1058"/>
      <c r="H7" s="1058"/>
      <c r="I7" s="1058"/>
      <c r="J7" s="1058"/>
      <c r="K7" s="1058"/>
      <c r="L7" s="1058"/>
      <c r="M7" s="1058"/>
      <c r="N7" s="1059"/>
    </row>
    <row r="8" spans="1:14">
      <c r="A8" s="1057"/>
      <c r="B8" s="1058"/>
      <c r="C8" s="1058"/>
      <c r="D8" s="1058"/>
      <c r="E8" s="1058"/>
      <c r="F8" s="1058"/>
      <c r="G8" s="1058"/>
      <c r="H8" s="1058"/>
      <c r="I8" s="1058"/>
      <c r="J8" s="1058"/>
      <c r="K8" s="1058"/>
      <c r="L8" s="1058"/>
      <c r="M8" s="1058"/>
      <c r="N8" s="1059"/>
    </row>
    <row r="9" spans="1:14" ht="15.7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9"/>
    </row>
    <row r="10" spans="1:14" ht="15.75">
      <c r="A10" s="1046" t="s">
        <v>73</v>
      </c>
      <c r="B10" s="1047"/>
      <c r="C10" s="160"/>
      <c r="D10" s="160"/>
      <c r="E10" s="160"/>
      <c r="F10" s="160"/>
      <c r="G10" s="160"/>
      <c r="H10" s="161"/>
      <c r="I10" s="160"/>
      <c r="J10" s="162"/>
      <c r="K10" s="162"/>
      <c r="L10" s="162"/>
      <c r="M10" s="162"/>
      <c r="N10" s="163"/>
    </row>
    <row r="11" spans="1:14" ht="20.25">
      <c r="A11" s="147"/>
      <c r="B11" s="148"/>
      <c r="C11" s="164" t="s">
        <v>74</v>
      </c>
      <c r="D11" s="164" t="s">
        <v>75</v>
      </c>
      <c r="E11" s="164" t="s">
        <v>76</v>
      </c>
      <c r="F11" s="1043" t="s">
        <v>448</v>
      </c>
      <c r="G11" s="1043"/>
      <c r="H11" s="1043"/>
      <c r="I11" s="1043"/>
      <c r="J11" s="1043"/>
      <c r="K11" s="1043"/>
      <c r="L11" s="1043"/>
      <c r="M11" s="1043"/>
      <c r="N11" s="1044"/>
    </row>
    <row r="12" spans="1:14" ht="12.75" customHeight="1">
      <c r="A12" s="1062" t="s">
        <v>77</v>
      </c>
      <c r="B12" s="1063"/>
      <c r="C12" s="165"/>
      <c r="D12" s="166"/>
      <c r="E12" s="167"/>
      <c r="F12" s="1043"/>
      <c r="G12" s="1043"/>
      <c r="H12" s="1043"/>
      <c r="I12" s="1043"/>
      <c r="J12" s="1043"/>
      <c r="K12" s="1043"/>
      <c r="L12" s="1043"/>
      <c r="M12" s="1043"/>
      <c r="N12" s="1044"/>
    </row>
    <row r="13" spans="1:14" ht="12.75" customHeight="1">
      <c r="A13" s="1062" t="s">
        <v>78</v>
      </c>
      <c r="B13" s="1063"/>
      <c r="C13" s="165"/>
      <c r="D13" s="166"/>
      <c r="E13" s="167"/>
      <c r="F13" s="148"/>
      <c r="G13" s="148"/>
      <c r="H13" s="148"/>
      <c r="I13" s="1045"/>
      <c r="J13" s="1045"/>
      <c r="K13" s="1045" t="s">
        <v>449</v>
      </c>
      <c r="L13" s="148"/>
      <c r="M13" s="148"/>
      <c r="N13" s="149"/>
    </row>
    <row r="14" spans="1:14" ht="12.75" customHeight="1">
      <c r="A14" s="1062" t="s">
        <v>401</v>
      </c>
      <c r="B14" s="1063"/>
      <c r="C14" s="165"/>
      <c r="D14" s="166"/>
      <c r="E14" s="167"/>
      <c r="F14" s="510"/>
      <c r="G14" s="148"/>
      <c r="H14" s="148"/>
      <c r="I14" s="1045"/>
      <c r="J14" s="1045"/>
      <c r="K14" s="1045"/>
      <c r="L14" s="148"/>
      <c r="M14" s="148"/>
      <c r="N14" s="149"/>
    </row>
    <row r="15" spans="1:14" ht="12.75" customHeight="1">
      <c r="A15" s="1062" t="s">
        <v>402</v>
      </c>
      <c r="B15" s="1063"/>
      <c r="C15" s="165"/>
      <c r="D15" s="166"/>
      <c r="E15" s="167"/>
      <c r="F15" s="510"/>
      <c r="G15" s="148"/>
      <c r="H15" s="148"/>
      <c r="I15" s="148"/>
      <c r="J15" s="148"/>
      <c r="K15" s="148"/>
      <c r="L15" s="148"/>
      <c r="M15" s="148"/>
      <c r="N15" s="149"/>
    </row>
    <row r="16" spans="1:14" ht="12.75" customHeight="1">
      <c r="A16" s="1064" t="s">
        <v>79</v>
      </c>
      <c r="B16" s="1065"/>
      <c r="C16" s="1065"/>
      <c r="D16" s="1065"/>
      <c r="E16" s="168">
        <f>E12+E14</f>
        <v>0</v>
      </c>
      <c r="F16" s="148"/>
      <c r="G16" s="148"/>
      <c r="H16" s="148"/>
      <c r="I16" s="148"/>
      <c r="J16" s="148"/>
      <c r="K16" s="148"/>
      <c r="L16" s="148"/>
      <c r="M16" s="148"/>
      <c r="N16" s="149"/>
    </row>
    <row r="17" spans="1:14" ht="12.75" customHeight="1">
      <c r="A17" s="1064" t="s">
        <v>80</v>
      </c>
      <c r="B17" s="1065"/>
      <c r="C17" s="1065"/>
      <c r="D17" s="1065"/>
      <c r="E17" s="168">
        <f>E13+E15</f>
        <v>0</v>
      </c>
      <c r="F17" s="148"/>
      <c r="G17" s="148"/>
      <c r="H17" s="148"/>
      <c r="I17" s="1069"/>
      <c r="J17" s="1069"/>
      <c r="K17" s="148"/>
      <c r="L17" s="148"/>
      <c r="M17" s="148"/>
      <c r="N17" s="149"/>
    </row>
    <row r="18" spans="1:14" ht="23.25">
      <c r="A18" s="169"/>
      <c r="B18" s="170"/>
      <c r="C18" s="170"/>
      <c r="D18" s="170"/>
      <c r="E18" s="170"/>
      <c r="F18" s="170"/>
      <c r="G18" s="145"/>
      <c r="H18" s="145"/>
      <c r="I18" s="145"/>
      <c r="J18" s="145"/>
      <c r="K18" s="145"/>
      <c r="L18" s="145"/>
      <c r="M18" s="145"/>
      <c r="N18" s="146"/>
    </row>
    <row r="19" spans="1:14">
      <c r="A19" s="171"/>
      <c r="B19" s="172"/>
      <c r="C19" s="172"/>
      <c r="D19" s="172"/>
      <c r="E19" s="145"/>
      <c r="F19" s="145"/>
      <c r="G19" s="145"/>
      <c r="H19" s="145"/>
      <c r="I19" s="145"/>
      <c r="J19" s="145"/>
      <c r="K19" s="145"/>
      <c r="L19" s="145"/>
      <c r="M19" s="145"/>
      <c r="N19" s="146"/>
    </row>
    <row r="20" spans="1:14" ht="15.75">
      <c r="A20" s="1046" t="s">
        <v>81</v>
      </c>
      <c r="B20" s="1047"/>
      <c r="C20" s="160"/>
      <c r="D20" s="160"/>
      <c r="E20" s="160"/>
      <c r="F20" s="160"/>
      <c r="G20" s="160"/>
      <c r="H20" s="161"/>
      <c r="I20" s="160"/>
      <c r="J20" s="162"/>
      <c r="K20" s="162"/>
      <c r="L20" s="162"/>
      <c r="M20" s="162"/>
      <c r="N20" s="163"/>
    </row>
    <row r="21" spans="1:14">
      <c r="A21" s="173"/>
      <c r="B21" s="145"/>
      <c r="C21" s="145"/>
      <c r="D21" s="443" t="s">
        <v>518</v>
      </c>
      <c r="E21" s="443"/>
      <c r="F21" s="443"/>
      <c r="H21" s="444"/>
      <c r="I21" s="443" t="s">
        <v>82</v>
      </c>
      <c r="J21" s="145"/>
      <c r="K21" s="145"/>
      <c r="L21" s="145"/>
      <c r="M21" s="145"/>
      <c r="N21" s="146"/>
    </row>
    <row r="22" spans="1:14">
      <c r="A22" s="173"/>
      <c r="B22" s="145"/>
      <c r="C22" s="145"/>
      <c r="D22" s="443" t="s">
        <v>519</v>
      </c>
      <c r="E22" s="443"/>
      <c r="F22" s="443"/>
      <c r="H22" s="444"/>
      <c r="I22" s="443" t="s">
        <v>82</v>
      </c>
      <c r="J22" s="145"/>
      <c r="K22" s="145"/>
      <c r="L22" s="145"/>
      <c r="M22" s="145"/>
      <c r="N22" s="146"/>
    </row>
    <row r="23" spans="1:14">
      <c r="A23" s="173"/>
      <c r="B23" s="145"/>
      <c r="C23" s="145"/>
      <c r="D23" s="443" t="s">
        <v>567</v>
      </c>
      <c r="E23" s="443"/>
      <c r="F23" s="443"/>
      <c r="H23" s="444"/>
      <c r="I23" s="443" t="s">
        <v>82</v>
      </c>
      <c r="J23" s="145"/>
      <c r="K23" s="145"/>
      <c r="L23" s="145"/>
      <c r="M23" s="145"/>
      <c r="N23" s="146"/>
    </row>
    <row r="24" spans="1:14" ht="12.75" customHeight="1">
      <c r="A24" s="173"/>
      <c r="B24" s="145"/>
      <c r="C24" s="145"/>
      <c r="D24" s="443" t="s">
        <v>520</v>
      </c>
      <c r="E24" s="443"/>
      <c r="F24" s="443"/>
      <c r="H24" s="444"/>
      <c r="I24" s="443" t="s">
        <v>82</v>
      </c>
      <c r="J24" s="145"/>
      <c r="K24" s="145"/>
      <c r="L24" s="145"/>
      <c r="M24" s="145"/>
      <c r="N24" s="146"/>
    </row>
    <row r="25" spans="1:14" ht="12.75" customHeight="1">
      <c r="A25" s="173"/>
      <c r="B25" s="145"/>
      <c r="C25" s="145"/>
      <c r="D25" s="443" t="s">
        <v>521</v>
      </c>
      <c r="E25" s="443"/>
      <c r="F25" s="443"/>
      <c r="H25" s="444"/>
      <c r="I25" s="443" t="s">
        <v>82</v>
      </c>
      <c r="J25" s="145"/>
      <c r="K25" s="145"/>
      <c r="L25" s="145"/>
      <c r="M25" s="145"/>
      <c r="N25" s="146"/>
    </row>
    <row r="26" spans="1:14" ht="15.75">
      <c r="A26" s="157"/>
      <c r="B26" s="158"/>
      <c r="C26" s="172"/>
      <c r="D26" s="443" t="s">
        <v>522</v>
      </c>
      <c r="E26" s="443"/>
      <c r="F26" s="443"/>
      <c r="H26" s="444"/>
      <c r="I26" s="443" t="s">
        <v>82</v>
      </c>
      <c r="J26" s="145"/>
      <c r="K26" s="145"/>
      <c r="L26" s="145"/>
      <c r="M26" s="145"/>
      <c r="N26" s="146"/>
    </row>
    <row r="27" spans="1:14">
      <c r="A27" s="173"/>
      <c r="B27" s="145"/>
      <c r="C27" s="145"/>
      <c r="D27" s="443" t="s">
        <v>568</v>
      </c>
      <c r="E27" s="443"/>
      <c r="F27" s="443"/>
      <c r="H27" s="444"/>
      <c r="I27" s="443" t="s">
        <v>82</v>
      </c>
      <c r="J27" s="145"/>
      <c r="K27" s="145"/>
      <c r="L27" s="145"/>
      <c r="M27" s="145"/>
      <c r="N27" s="146"/>
    </row>
    <row r="28" spans="1:14">
      <c r="A28" s="173"/>
      <c r="B28" s="145"/>
      <c r="C28" s="145"/>
      <c r="D28" s="443" t="s">
        <v>569</v>
      </c>
      <c r="E28" s="443"/>
      <c r="F28" s="443"/>
      <c r="H28" s="444"/>
      <c r="I28" s="443" t="s">
        <v>82</v>
      </c>
      <c r="J28" s="145"/>
      <c r="K28" s="145"/>
      <c r="L28" s="145"/>
      <c r="M28" s="145"/>
      <c r="N28" s="146"/>
    </row>
    <row r="29" spans="1:14">
      <c r="A29" s="173"/>
      <c r="B29" s="145"/>
      <c r="C29" s="145"/>
      <c r="D29" s="443" t="s">
        <v>523</v>
      </c>
      <c r="E29" s="443"/>
      <c r="F29" s="443"/>
      <c r="H29" s="444"/>
      <c r="I29" s="443" t="s">
        <v>82</v>
      </c>
      <c r="J29" s="145"/>
      <c r="K29" s="145"/>
      <c r="L29" s="145"/>
      <c r="M29" s="145"/>
      <c r="N29" s="146"/>
    </row>
    <row r="30" spans="1:14">
      <c r="A30" s="173"/>
      <c r="B30" s="145"/>
      <c r="C30" s="145"/>
      <c r="D30" s="172" t="s">
        <v>524</v>
      </c>
      <c r="E30" s="172"/>
      <c r="F30" s="172"/>
      <c r="H30" s="444"/>
      <c r="I30" s="172" t="s">
        <v>82</v>
      </c>
      <c r="J30" s="145"/>
      <c r="K30" s="145"/>
      <c r="L30" s="145"/>
      <c r="M30" s="145"/>
      <c r="N30" s="146"/>
    </row>
    <row r="31" spans="1:14">
      <c r="A31" s="173"/>
      <c r="B31" s="145"/>
      <c r="C31" s="145"/>
      <c r="D31" s="172" t="s">
        <v>570</v>
      </c>
      <c r="E31" s="172"/>
      <c r="F31" s="172"/>
      <c r="H31" s="444"/>
      <c r="I31" s="172" t="s">
        <v>82</v>
      </c>
      <c r="J31" s="145"/>
      <c r="K31" s="145"/>
      <c r="L31" s="145"/>
      <c r="M31" s="145"/>
      <c r="N31" s="146"/>
    </row>
    <row r="32" spans="1:14" ht="12.75" customHeight="1">
      <c r="A32" s="173"/>
      <c r="B32" s="145"/>
      <c r="C32" s="145"/>
      <c r="D32" s="145"/>
      <c r="E32" s="172"/>
      <c r="F32" s="172"/>
      <c r="G32" s="172"/>
      <c r="H32" s="174"/>
      <c r="I32" s="172"/>
      <c r="J32" s="145"/>
      <c r="K32" s="145"/>
      <c r="L32" s="145"/>
      <c r="M32" s="175"/>
      <c r="N32" s="146"/>
    </row>
    <row r="33" spans="1:19" ht="12.75" customHeight="1">
      <c r="A33" s="173"/>
      <c r="B33" s="145"/>
      <c r="C33" s="145"/>
      <c r="D33" s="145"/>
      <c r="E33" s="176" t="s">
        <v>83</v>
      </c>
      <c r="F33" s="172"/>
      <c r="G33" s="172"/>
      <c r="H33" s="742">
        <f>SUM(H21:H31)</f>
        <v>0</v>
      </c>
      <c r="I33" s="172" t="s">
        <v>82</v>
      </c>
      <c r="J33" s="145"/>
      <c r="K33" s="145"/>
      <c r="L33" s="145"/>
      <c r="M33" s="175"/>
      <c r="N33" s="146"/>
    </row>
    <row r="34" spans="1:19" ht="12.75" customHeight="1">
      <c r="A34" s="178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80"/>
    </row>
    <row r="35" spans="1:19" ht="15.75">
      <c r="A35" s="1046" t="s">
        <v>84</v>
      </c>
      <c r="B35" s="1047" t="s">
        <v>85</v>
      </c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3"/>
    </row>
    <row r="36" spans="1:19">
      <c r="A36" s="1060" t="s">
        <v>79</v>
      </c>
      <c r="B36" s="1061"/>
      <c r="C36" s="1061"/>
      <c r="D36" s="1061"/>
      <c r="E36" s="181">
        <f>E16*H33</f>
        <v>0</v>
      </c>
      <c r="F36" s="182" t="s">
        <v>86</v>
      </c>
      <c r="G36" s="183"/>
      <c r="H36" s="183"/>
      <c r="I36" s="183"/>
      <c r="J36" s="183"/>
      <c r="K36" s="183"/>
      <c r="L36" s="183"/>
      <c r="M36" s="183"/>
      <c r="N36" s="184"/>
    </row>
    <row r="37" spans="1:19">
      <c r="A37" s="1060" t="s">
        <v>80</v>
      </c>
      <c r="B37" s="1061"/>
      <c r="C37" s="1061"/>
      <c r="D37" s="1061"/>
      <c r="E37" s="181">
        <f>E17*H33</f>
        <v>0</v>
      </c>
      <c r="F37" s="182" t="s">
        <v>86</v>
      </c>
      <c r="G37" s="183"/>
      <c r="H37" s="183"/>
      <c r="I37" s="183"/>
      <c r="J37" s="183"/>
      <c r="K37" s="183"/>
      <c r="L37" s="183"/>
      <c r="M37" s="183"/>
      <c r="N37" s="184"/>
    </row>
    <row r="38" spans="1:19">
      <c r="A38" s="84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6"/>
    </row>
    <row r="39" spans="1:19">
      <c r="A39" s="83"/>
    </row>
    <row r="40" spans="1:19">
      <c r="A40" s="84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</row>
    <row r="44" spans="1:19" ht="14.25">
      <c r="A44" s="295"/>
      <c r="B44" s="1066"/>
      <c r="C44" s="1066"/>
      <c r="D44" s="1066"/>
      <c r="E44" s="1066"/>
      <c r="F44" s="1066"/>
      <c r="G44" s="1066"/>
      <c r="H44" s="1066"/>
      <c r="I44" s="432"/>
      <c r="J44" s="432"/>
      <c r="K44" s="432"/>
      <c r="L44" s="432"/>
      <c r="M44" s="432"/>
      <c r="N44" s="432"/>
      <c r="O44" s="432"/>
      <c r="P44" s="432"/>
      <c r="Q44" s="432"/>
      <c r="R44" s="432"/>
      <c r="S44" s="432"/>
    </row>
    <row r="45" spans="1:19" ht="14.25">
      <c r="A45" s="295"/>
      <c r="B45" s="1066"/>
      <c r="C45" s="1066"/>
      <c r="D45" s="1066"/>
      <c r="E45" s="1066"/>
      <c r="F45" s="1066"/>
      <c r="G45" s="1066"/>
      <c r="H45" s="1066"/>
      <c r="I45" s="432"/>
      <c r="J45" s="432"/>
      <c r="K45" s="432"/>
      <c r="L45" s="432"/>
      <c r="M45" s="432"/>
      <c r="N45" s="432"/>
      <c r="O45" s="432"/>
      <c r="P45" s="432"/>
      <c r="Q45" s="432"/>
      <c r="R45" s="432"/>
      <c r="S45" s="432"/>
    </row>
    <row r="46" spans="1:19" ht="14.25">
      <c r="A46" s="307"/>
      <c r="B46" s="1067"/>
      <c r="C46" s="1067"/>
      <c r="D46" s="1067"/>
      <c r="E46" s="1067"/>
      <c r="F46" s="1067"/>
      <c r="G46" s="1067"/>
      <c r="H46" s="1067"/>
      <c r="I46" s="432"/>
      <c r="J46" s="432"/>
      <c r="K46" s="432"/>
      <c r="L46" s="432"/>
      <c r="M46" s="432"/>
      <c r="N46" s="432"/>
      <c r="O46" s="432"/>
      <c r="P46" s="432"/>
      <c r="Q46" s="432"/>
      <c r="R46" s="432"/>
      <c r="S46" s="432"/>
    </row>
    <row r="47" spans="1:19" ht="14.25">
      <c r="A47" s="295"/>
      <c r="B47" s="1066"/>
      <c r="C47" s="1066"/>
      <c r="D47" s="1066"/>
      <c r="E47" s="1066"/>
      <c r="F47" s="1066"/>
      <c r="G47" s="1066"/>
      <c r="H47" s="1066"/>
      <c r="I47" s="432"/>
      <c r="J47" s="432"/>
      <c r="K47" s="432"/>
      <c r="L47" s="432"/>
      <c r="M47" s="432"/>
      <c r="N47" s="432"/>
      <c r="O47" s="432"/>
      <c r="P47" s="432"/>
      <c r="Q47" s="432"/>
      <c r="R47" s="432"/>
      <c r="S47" s="432"/>
    </row>
    <row r="48" spans="1:19" ht="14.25">
      <c r="A48" s="307"/>
      <c r="B48" s="1067"/>
      <c r="C48" s="1067"/>
      <c r="D48" s="1067"/>
      <c r="E48" s="1067"/>
      <c r="F48" s="1067"/>
      <c r="G48" s="1067"/>
      <c r="H48" s="1067"/>
      <c r="I48" s="432"/>
      <c r="J48" s="432"/>
      <c r="K48" s="432"/>
      <c r="L48" s="432"/>
      <c r="M48" s="432"/>
      <c r="N48" s="432"/>
      <c r="O48" s="432"/>
      <c r="P48" s="432"/>
      <c r="Q48" s="432"/>
      <c r="R48" s="432"/>
      <c r="S48" s="432"/>
    </row>
    <row r="49" spans="1:19" ht="14.25">
      <c r="A49" s="295"/>
      <c r="B49" s="1066"/>
      <c r="C49" s="1066"/>
      <c r="D49" s="1066"/>
      <c r="E49" s="1066"/>
      <c r="F49" s="1066"/>
      <c r="G49" s="1066"/>
      <c r="H49" s="1066"/>
      <c r="I49" s="432"/>
      <c r="J49" s="432"/>
      <c r="K49" s="432"/>
      <c r="L49" s="432"/>
      <c r="M49" s="432"/>
      <c r="N49" s="432"/>
      <c r="O49" s="432"/>
      <c r="P49" s="432"/>
      <c r="Q49" s="432"/>
      <c r="R49" s="432"/>
      <c r="S49" s="432"/>
    </row>
    <row r="50" spans="1:19" ht="14.25">
      <c r="A50" s="307"/>
      <c r="B50" s="1068"/>
      <c r="C50" s="1068"/>
      <c r="D50" s="1068"/>
      <c r="E50" s="1068"/>
      <c r="F50" s="1068"/>
      <c r="G50" s="1068"/>
      <c r="H50" s="1068"/>
      <c r="I50" s="432"/>
      <c r="J50" s="432"/>
      <c r="K50" s="432"/>
      <c r="L50" s="432"/>
      <c r="M50" s="432"/>
      <c r="N50" s="432"/>
      <c r="O50" s="432"/>
      <c r="P50" s="432"/>
      <c r="Q50" s="432"/>
      <c r="R50" s="432"/>
      <c r="S50" s="432"/>
    </row>
    <row r="51" spans="1:19" ht="14.25">
      <c r="A51" s="307"/>
      <c r="B51" s="1067"/>
      <c r="C51" s="1067"/>
      <c r="D51" s="1067"/>
      <c r="E51" s="1067"/>
      <c r="F51" s="1067"/>
      <c r="G51" s="1067"/>
      <c r="H51" s="1067"/>
      <c r="I51" s="432"/>
      <c r="J51" s="432"/>
      <c r="K51" s="432"/>
      <c r="L51" s="432"/>
      <c r="M51" s="432"/>
      <c r="N51" s="432"/>
      <c r="O51" s="432"/>
      <c r="P51" s="432"/>
      <c r="Q51" s="432"/>
      <c r="R51" s="432"/>
      <c r="S51" s="432"/>
    </row>
    <row r="52" spans="1:19" ht="14.25">
      <c r="A52" s="307"/>
      <c r="B52" s="1067"/>
      <c r="C52" s="1067"/>
      <c r="D52" s="1067"/>
      <c r="E52" s="1067"/>
      <c r="F52" s="1067"/>
      <c r="G52" s="1067"/>
      <c r="H52" s="1067"/>
      <c r="I52" s="432"/>
      <c r="J52" s="432"/>
      <c r="K52" s="432"/>
      <c r="L52" s="432"/>
      <c r="M52" s="432"/>
      <c r="N52" s="432"/>
      <c r="O52" s="432"/>
      <c r="P52" s="432"/>
      <c r="Q52" s="432"/>
      <c r="R52" s="432"/>
      <c r="S52" s="432"/>
    </row>
    <row r="53" spans="1:19" ht="14.25">
      <c r="A53" s="307"/>
      <c r="B53" s="1067"/>
      <c r="C53" s="1067"/>
      <c r="D53" s="1067"/>
      <c r="E53" s="1067"/>
      <c r="F53" s="1067"/>
      <c r="G53" s="1067"/>
      <c r="H53" s="1067"/>
      <c r="I53" s="432"/>
      <c r="J53" s="432"/>
      <c r="K53" s="432"/>
      <c r="L53" s="432"/>
      <c r="M53" s="432"/>
      <c r="N53" s="432"/>
      <c r="O53" s="432"/>
      <c r="P53" s="432"/>
      <c r="Q53" s="432"/>
      <c r="R53" s="432"/>
      <c r="S53" s="432"/>
    </row>
    <row r="54" spans="1:19" ht="14.25">
      <c r="A54" s="307"/>
      <c r="B54" s="1067"/>
      <c r="C54" s="1067"/>
      <c r="D54" s="1067"/>
      <c r="E54" s="1067"/>
      <c r="F54" s="1067"/>
      <c r="G54" s="1067"/>
      <c r="H54" s="1067"/>
      <c r="I54" s="432"/>
      <c r="J54" s="432"/>
      <c r="K54" s="432"/>
      <c r="L54" s="432"/>
      <c r="M54" s="432"/>
      <c r="N54" s="432"/>
      <c r="O54" s="432"/>
      <c r="P54" s="432"/>
      <c r="Q54" s="432"/>
      <c r="R54" s="432"/>
      <c r="S54" s="432"/>
    </row>
    <row r="55" spans="1:19" ht="14.25">
      <c r="A55" s="307"/>
      <c r="B55" s="1067"/>
      <c r="C55" s="1067"/>
      <c r="D55" s="1067"/>
      <c r="E55" s="1067"/>
      <c r="F55" s="1067"/>
      <c r="G55" s="1067"/>
      <c r="H55" s="1067"/>
      <c r="I55" s="432"/>
      <c r="J55" s="432"/>
      <c r="K55" s="432"/>
      <c r="L55" s="432"/>
      <c r="M55" s="432"/>
      <c r="N55" s="432"/>
      <c r="O55" s="432"/>
      <c r="P55" s="432"/>
      <c r="Q55" s="432"/>
      <c r="R55" s="432"/>
      <c r="S55" s="432"/>
    </row>
    <row r="56" spans="1:19" ht="14.25">
      <c r="A56" s="307"/>
      <c r="B56" s="435"/>
      <c r="C56" s="435"/>
      <c r="D56" s="435"/>
      <c r="E56" s="435"/>
      <c r="F56" s="435"/>
      <c r="G56" s="435"/>
      <c r="H56" s="435"/>
      <c r="I56" s="432"/>
      <c r="J56" s="432"/>
      <c r="K56" s="432"/>
      <c r="L56" s="432"/>
      <c r="M56" s="432"/>
      <c r="N56" s="432"/>
      <c r="O56" s="432"/>
      <c r="P56" s="432"/>
      <c r="Q56" s="432"/>
      <c r="R56" s="432"/>
      <c r="S56" s="432"/>
    </row>
    <row r="57" spans="1:19" ht="14.25">
      <c r="A57" s="307"/>
      <c r="B57" s="435"/>
      <c r="C57" s="435"/>
      <c r="D57" s="435"/>
      <c r="E57" s="435"/>
      <c r="F57" s="435"/>
      <c r="G57" s="435"/>
      <c r="H57" s="435"/>
      <c r="I57" s="432"/>
      <c r="J57" s="432"/>
      <c r="K57" s="432"/>
      <c r="L57" s="432"/>
      <c r="M57" s="432"/>
      <c r="N57" s="432"/>
      <c r="O57" s="432"/>
      <c r="P57" s="432"/>
      <c r="Q57" s="432"/>
      <c r="R57" s="432"/>
      <c r="S57" s="432"/>
    </row>
    <row r="58" spans="1:19" ht="14.25">
      <c r="A58" s="295"/>
      <c r="B58" s="1066"/>
      <c r="C58" s="1066"/>
      <c r="D58" s="1066"/>
      <c r="E58" s="1066"/>
      <c r="F58" s="1066"/>
      <c r="G58" s="1066"/>
      <c r="H58" s="1066"/>
      <c r="I58" s="432"/>
      <c r="J58" s="432"/>
      <c r="K58" s="432"/>
      <c r="L58" s="432"/>
      <c r="M58" s="432"/>
      <c r="N58" s="432"/>
      <c r="O58" s="432"/>
      <c r="P58" s="432"/>
      <c r="Q58" s="432"/>
      <c r="R58" s="432"/>
      <c r="S58" s="432"/>
    </row>
    <row r="59" spans="1:19" ht="14.25">
      <c r="A59" s="307"/>
      <c r="B59" s="1067"/>
      <c r="C59" s="1067"/>
      <c r="D59" s="1067"/>
      <c r="E59" s="1067"/>
      <c r="F59" s="1067"/>
      <c r="G59" s="1067"/>
      <c r="H59" s="1067"/>
      <c r="I59" s="432"/>
      <c r="J59" s="432"/>
      <c r="K59" s="432"/>
      <c r="L59" s="432"/>
      <c r="M59" s="432"/>
      <c r="N59" s="432"/>
      <c r="O59" s="432"/>
      <c r="P59" s="432"/>
      <c r="Q59" s="432"/>
      <c r="R59" s="432"/>
      <c r="S59" s="432"/>
    </row>
    <row r="60" spans="1:19" ht="14.25">
      <c r="A60" s="295"/>
      <c r="B60" s="1066"/>
      <c r="C60" s="1066"/>
      <c r="D60" s="1066"/>
      <c r="E60" s="1066"/>
      <c r="F60" s="1066"/>
      <c r="G60" s="1066"/>
      <c r="H60" s="1066"/>
      <c r="I60" s="432"/>
      <c r="J60" s="432"/>
      <c r="K60" s="432"/>
      <c r="L60" s="432"/>
      <c r="M60" s="432"/>
      <c r="N60" s="432"/>
      <c r="O60" s="432"/>
      <c r="P60" s="432"/>
      <c r="Q60" s="432"/>
      <c r="R60" s="432"/>
      <c r="S60" s="432"/>
    </row>
    <row r="61" spans="1:19" ht="14.25">
      <c r="A61" s="307"/>
      <c r="B61" s="1067"/>
      <c r="C61" s="1067"/>
      <c r="D61" s="1067"/>
      <c r="E61" s="1067"/>
      <c r="F61" s="1067"/>
      <c r="G61" s="1067"/>
      <c r="H61" s="1067"/>
      <c r="I61" s="432"/>
      <c r="J61" s="432"/>
      <c r="K61" s="432"/>
      <c r="L61" s="432"/>
      <c r="M61" s="432"/>
      <c r="N61" s="432"/>
      <c r="O61" s="432"/>
      <c r="P61" s="432"/>
      <c r="Q61" s="432"/>
      <c r="R61" s="432"/>
      <c r="S61" s="432"/>
    </row>
    <row r="62" spans="1:19" ht="14.25">
      <c r="A62" s="307"/>
      <c r="B62" s="1067"/>
      <c r="C62" s="1067"/>
      <c r="D62" s="1067"/>
      <c r="E62" s="1067"/>
      <c r="F62" s="1067"/>
      <c r="G62" s="1067"/>
      <c r="H62" s="1067"/>
      <c r="I62" s="432"/>
      <c r="J62" s="432"/>
      <c r="K62" s="432"/>
      <c r="L62" s="432"/>
      <c r="M62" s="432"/>
      <c r="N62" s="432"/>
      <c r="O62" s="432"/>
      <c r="P62" s="432"/>
      <c r="Q62" s="432"/>
      <c r="R62" s="432"/>
      <c r="S62" s="432"/>
    </row>
    <row r="63" spans="1:19" ht="14.25">
      <c r="A63" s="307"/>
      <c r="B63" s="1067"/>
      <c r="C63" s="1067"/>
      <c r="D63" s="1067"/>
      <c r="E63" s="1067"/>
      <c r="F63" s="1067"/>
      <c r="G63" s="1067"/>
      <c r="H63" s="1067"/>
      <c r="I63" s="432"/>
      <c r="J63" s="432"/>
      <c r="K63" s="432"/>
      <c r="L63" s="432"/>
      <c r="M63" s="432"/>
      <c r="N63" s="432"/>
      <c r="O63" s="432"/>
      <c r="P63" s="432"/>
      <c r="Q63" s="432"/>
      <c r="R63" s="432"/>
      <c r="S63" s="432"/>
    </row>
    <row r="64" spans="1:19" ht="14.25">
      <c r="A64" s="307"/>
      <c r="B64" s="1067"/>
      <c r="C64" s="1067"/>
      <c r="D64" s="1067"/>
      <c r="E64" s="1067"/>
      <c r="F64" s="1067"/>
      <c r="G64" s="1067"/>
      <c r="H64" s="1067"/>
      <c r="I64" s="432"/>
      <c r="J64" s="432"/>
      <c r="K64" s="432"/>
      <c r="L64" s="432"/>
      <c r="M64" s="432"/>
      <c r="N64" s="432"/>
      <c r="O64" s="432"/>
      <c r="P64" s="432"/>
      <c r="Q64" s="432"/>
      <c r="R64" s="432"/>
      <c r="S64" s="432"/>
    </row>
    <row r="65" spans="1:61" ht="14.25">
      <c r="A65" s="307"/>
      <c r="B65" s="1067"/>
      <c r="C65" s="1067"/>
      <c r="D65" s="1067"/>
      <c r="E65" s="1067"/>
      <c r="F65" s="1067"/>
      <c r="G65" s="1067"/>
      <c r="H65" s="1067"/>
      <c r="I65" s="432"/>
      <c r="J65" s="432"/>
      <c r="K65" s="432"/>
      <c r="L65" s="432"/>
      <c r="M65" s="432"/>
      <c r="N65" s="432"/>
      <c r="O65" s="432"/>
      <c r="P65" s="432"/>
      <c r="Q65" s="432"/>
      <c r="R65" s="432"/>
      <c r="S65" s="432"/>
    </row>
    <row r="66" spans="1:61" ht="14.25">
      <c r="A66" s="307"/>
      <c r="B66" s="435"/>
      <c r="C66" s="435"/>
      <c r="D66" s="435"/>
      <c r="E66" s="435"/>
      <c r="F66" s="435"/>
      <c r="G66" s="435"/>
      <c r="H66" s="435"/>
      <c r="I66" s="432"/>
      <c r="J66" s="432"/>
      <c r="K66" s="432"/>
      <c r="L66" s="432"/>
      <c r="M66" s="432"/>
      <c r="N66" s="432"/>
      <c r="O66" s="432"/>
      <c r="P66" s="432"/>
      <c r="Q66" s="432"/>
      <c r="R66" s="432"/>
      <c r="S66" s="432"/>
    </row>
    <row r="67" spans="1:61" ht="14.25">
      <c r="A67" s="433"/>
      <c r="B67" s="1070"/>
      <c r="C67" s="1070"/>
      <c r="D67" s="1070"/>
      <c r="E67" s="1070"/>
      <c r="F67" s="1070"/>
      <c r="G67" s="1070"/>
      <c r="H67" s="1070"/>
      <c r="I67" s="434"/>
      <c r="J67" s="432"/>
      <c r="K67" s="432"/>
      <c r="L67" s="432"/>
      <c r="M67" s="432"/>
      <c r="N67" s="432"/>
      <c r="O67" s="432"/>
      <c r="P67" s="432"/>
      <c r="Q67" s="432"/>
      <c r="R67" s="432"/>
      <c r="S67" s="432"/>
    </row>
    <row r="68" spans="1:61" ht="14.25">
      <c r="A68" s="433"/>
      <c r="B68" s="1071"/>
      <c r="C68" s="1071"/>
      <c r="D68" s="1071"/>
      <c r="E68" s="1071"/>
      <c r="F68" s="1071"/>
      <c r="G68" s="1071"/>
      <c r="H68" s="1071"/>
      <c r="I68" s="434"/>
      <c r="J68" s="434"/>
      <c r="K68" s="434"/>
      <c r="L68" s="434"/>
      <c r="M68" s="434"/>
      <c r="N68" s="434"/>
      <c r="O68" s="434"/>
      <c r="P68" s="434"/>
      <c r="Q68" s="434"/>
      <c r="R68" s="434"/>
      <c r="S68" s="434"/>
    </row>
    <row r="69" spans="1:61" ht="14.25">
      <c r="A69" s="433"/>
      <c r="B69" s="1070"/>
      <c r="C69" s="1070"/>
      <c r="D69" s="1070"/>
      <c r="E69" s="1070"/>
      <c r="F69" s="1070"/>
      <c r="G69" s="1070"/>
      <c r="H69" s="1070"/>
      <c r="I69" s="434"/>
      <c r="J69" s="432"/>
      <c r="K69" s="432"/>
      <c r="L69" s="432"/>
      <c r="M69" s="432"/>
      <c r="N69" s="432"/>
      <c r="O69" s="432"/>
      <c r="P69" s="432"/>
      <c r="Q69" s="432"/>
      <c r="R69" s="432"/>
      <c r="S69" s="432"/>
    </row>
    <row r="70" spans="1:61" ht="15">
      <c r="A70" s="433"/>
      <c r="B70" s="1071"/>
      <c r="C70" s="1071"/>
      <c r="D70" s="1071"/>
      <c r="E70" s="1071"/>
      <c r="F70" s="1071"/>
      <c r="G70" s="1071"/>
      <c r="H70" s="1071"/>
      <c r="I70" s="434"/>
      <c r="J70" s="432"/>
      <c r="K70" s="432"/>
      <c r="L70" s="432"/>
      <c r="M70" s="432"/>
      <c r="N70" s="432"/>
      <c r="O70" s="432"/>
      <c r="P70" s="432"/>
      <c r="Q70" s="432"/>
      <c r="R70" s="432"/>
      <c r="S70" s="432"/>
      <c r="BI70" s="88"/>
    </row>
    <row r="71" spans="1:61" ht="14.25">
      <c r="A71" s="433"/>
      <c r="B71" s="1070"/>
      <c r="C71" s="1070"/>
      <c r="D71" s="1070"/>
      <c r="E71" s="1070"/>
      <c r="F71" s="1070"/>
      <c r="G71" s="1070"/>
      <c r="H71" s="1070"/>
      <c r="I71" s="434"/>
      <c r="J71" s="432"/>
      <c r="K71" s="432"/>
      <c r="L71" s="432"/>
      <c r="M71" s="432"/>
      <c r="N71" s="432"/>
      <c r="O71" s="432"/>
      <c r="P71" s="432"/>
      <c r="Q71" s="432"/>
      <c r="R71" s="432"/>
      <c r="S71" s="432"/>
    </row>
    <row r="72" spans="1:61" ht="14.25">
      <c r="A72" s="433"/>
      <c r="B72" s="1070"/>
      <c r="C72" s="1070"/>
      <c r="D72" s="1070"/>
      <c r="E72" s="1070"/>
      <c r="F72" s="1070"/>
      <c r="G72" s="1070"/>
      <c r="H72" s="1070"/>
      <c r="I72" s="434"/>
      <c r="J72" s="432"/>
      <c r="K72" s="432"/>
      <c r="L72" s="432"/>
      <c r="M72" s="432"/>
      <c r="N72" s="432"/>
      <c r="O72" s="432"/>
      <c r="P72" s="432"/>
      <c r="Q72" s="432"/>
      <c r="R72" s="432"/>
      <c r="S72" s="432"/>
    </row>
    <row r="73" spans="1:61" ht="14.25">
      <c r="A73" s="433"/>
      <c r="B73" s="1071"/>
      <c r="C73" s="1071"/>
      <c r="D73" s="1071"/>
      <c r="E73" s="1071"/>
      <c r="F73" s="1071"/>
      <c r="G73" s="1071"/>
      <c r="H73" s="1071"/>
      <c r="I73" s="434"/>
      <c r="J73" s="432"/>
      <c r="K73" s="432"/>
      <c r="L73" s="432"/>
      <c r="M73" s="432"/>
      <c r="N73" s="432"/>
      <c r="O73" s="432"/>
      <c r="P73" s="432"/>
      <c r="Q73" s="432"/>
      <c r="R73" s="432"/>
      <c r="S73" s="432"/>
    </row>
    <row r="74" spans="1:61" ht="14.25">
      <c r="A74" s="433"/>
      <c r="B74" s="1070"/>
      <c r="C74" s="1070"/>
      <c r="D74" s="1070"/>
      <c r="E74" s="1070"/>
      <c r="F74" s="1070"/>
      <c r="G74" s="1070"/>
      <c r="H74" s="1070"/>
      <c r="I74" s="434"/>
      <c r="J74" s="432"/>
      <c r="K74" s="432"/>
      <c r="L74" s="432"/>
      <c r="M74" s="432"/>
      <c r="N74" s="432"/>
      <c r="O74" s="432"/>
      <c r="P74" s="432"/>
      <c r="Q74" s="432"/>
      <c r="R74" s="432"/>
      <c r="S74" s="432"/>
    </row>
    <row r="75" spans="1:6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</row>
  </sheetData>
  <mergeCells count="48">
    <mergeCell ref="I17:J17"/>
    <mergeCell ref="B72:H72"/>
    <mergeCell ref="B73:H73"/>
    <mergeCell ref="B74:H74"/>
    <mergeCell ref="B67:H67"/>
    <mergeCell ref="B68:H68"/>
    <mergeCell ref="B69:H69"/>
    <mergeCell ref="B70:H70"/>
    <mergeCell ref="B71:H71"/>
    <mergeCell ref="B61:H61"/>
    <mergeCell ref="B62:H62"/>
    <mergeCell ref="B63:H63"/>
    <mergeCell ref="B64:H64"/>
    <mergeCell ref="B65:H65"/>
    <mergeCell ref="B54:H54"/>
    <mergeCell ref="B55:H55"/>
    <mergeCell ref="B58:H58"/>
    <mergeCell ref="B59:H59"/>
    <mergeCell ref="B60:H60"/>
    <mergeCell ref="B49:H49"/>
    <mergeCell ref="B50:H50"/>
    <mergeCell ref="B51:H51"/>
    <mergeCell ref="B52:H52"/>
    <mergeCell ref="B53:H53"/>
    <mergeCell ref="B44:H44"/>
    <mergeCell ref="B45:H45"/>
    <mergeCell ref="B46:H46"/>
    <mergeCell ref="B47:H47"/>
    <mergeCell ref="B48:H48"/>
    <mergeCell ref="A20:B20"/>
    <mergeCell ref="A35:B35"/>
    <mergeCell ref="A36:D36"/>
    <mergeCell ref="A37:D37"/>
    <mergeCell ref="A12:B12"/>
    <mergeCell ref="A13:B13"/>
    <mergeCell ref="A14:B14"/>
    <mergeCell ref="A15:B15"/>
    <mergeCell ref="A16:D16"/>
    <mergeCell ref="A17:D17"/>
    <mergeCell ref="F11:N12"/>
    <mergeCell ref="I13:J14"/>
    <mergeCell ref="K13:K14"/>
    <mergeCell ref="A10:B10"/>
    <mergeCell ref="A2:N2"/>
    <mergeCell ref="A3:N3"/>
    <mergeCell ref="A4:N4"/>
    <mergeCell ref="A5:N5"/>
    <mergeCell ref="A7:N8"/>
  </mergeCells>
  <phoneticPr fontId="85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50"/>
  </sheetPr>
  <dimension ref="A1:BI75"/>
  <sheetViews>
    <sheetView showGridLines="0" view="pageBreakPreview" topLeftCell="A23" zoomScale="85" zoomScaleSheetLayoutView="85" workbookViewId="0">
      <selection activeCell="L48" sqref="L48"/>
    </sheetView>
  </sheetViews>
  <sheetFormatPr defaultRowHeight="12.75"/>
  <cols>
    <col min="1" max="1" width="9.140625" style="64"/>
    <col min="2" max="2" width="34.42578125" style="64" customWidth="1"/>
    <col min="3" max="3" width="17.5703125" style="64" bestFit="1" customWidth="1"/>
    <col min="4" max="4" width="8" style="64" bestFit="1" customWidth="1"/>
    <col min="5" max="5" width="46.28515625" style="64" bestFit="1" customWidth="1"/>
    <col min="6" max="6" width="9.140625" style="64"/>
    <col min="7" max="7" width="5" style="64" customWidth="1"/>
    <col min="8" max="8" width="17.5703125" style="64" customWidth="1"/>
    <col min="9" max="13" width="9.140625" style="64"/>
    <col min="14" max="14" width="3.140625" style="64" customWidth="1"/>
    <col min="15" max="255" width="9.140625" style="65"/>
    <col min="256" max="256" width="34.42578125" style="65" customWidth="1"/>
    <col min="257" max="257" width="19.28515625" style="65" customWidth="1"/>
    <col min="258" max="258" width="9.140625" style="65" customWidth="1"/>
    <col min="259" max="259" width="11" style="65" customWidth="1"/>
    <col min="260" max="260" width="9.140625" style="65"/>
    <col min="261" max="261" width="5" style="65" customWidth="1"/>
    <col min="262" max="262" width="17.5703125" style="65" customWidth="1"/>
    <col min="263" max="267" width="9.140625" style="65"/>
    <col min="268" max="268" width="3.140625" style="65" customWidth="1"/>
    <col min="269" max="270" width="0" style="65" hidden="1" customWidth="1"/>
    <col min="271" max="511" width="9.140625" style="65"/>
    <col min="512" max="512" width="34.42578125" style="65" customWidth="1"/>
    <col min="513" max="513" width="19.28515625" style="65" customWidth="1"/>
    <col min="514" max="514" width="9.140625" style="65" customWidth="1"/>
    <col min="515" max="515" width="11" style="65" customWidth="1"/>
    <col min="516" max="516" width="9.140625" style="65"/>
    <col min="517" max="517" width="5" style="65" customWidth="1"/>
    <col min="518" max="518" width="17.5703125" style="65" customWidth="1"/>
    <col min="519" max="523" width="9.140625" style="65"/>
    <col min="524" max="524" width="3.140625" style="65" customWidth="1"/>
    <col min="525" max="526" width="0" style="65" hidden="1" customWidth="1"/>
    <col min="527" max="767" width="9.140625" style="65"/>
    <col min="768" max="768" width="34.42578125" style="65" customWidth="1"/>
    <col min="769" max="769" width="19.28515625" style="65" customWidth="1"/>
    <col min="770" max="770" width="9.140625" style="65" customWidth="1"/>
    <col min="771" max="771" width="11" style="65" customWidth="1"/>
    <col min="772" max="772" width="9.140625" style="65"/>
    <col min="773" max="773" width="5" style="65" customWidth="1"/>
    <col min="774" max="774" width="17.5703125" style="65" customWidth="1"/>
    <col min="775" max="779" width="9.140625" style="65"/>
    <col min="780" max="780" width="3.140625" style="65" customWidth="1"/>
    <col min="781" max="782" width="0" style="65" hidden="1" customWidth="1"/>
    <col min="783" max="1023" width="9.140625" style="65"/>
    <col min="1024" max="1024" width="34.42578125" style="65" customWidth="1"/>
    <col min="1025" max="1025" width="19.28515625" style="65" customWidth="1"/>
    <col min="1026" max="1026" width="9.140625" style="65" customWidth="1"/>
    <col min="1027" max="1027" width="11" style="65" customWidth="1"/>
    <col min="1028" max="1028" width="9.140625" style="65"/>
    <col min="1029" max="1029" width="5" style="65" customWidth="1"/>
    <col min="1030" max="1030" width="17.5703125" style="65" customWidth="1"/>
    <col min="1031" max="1035" width="9.140625" style="65"/>
    <col min="1036" max="1036" width="3.140625" style="65" customWidth="1"/>
    <col min="1037" max="1038" width="0" style="65" hidden="1" customWidth="1"/>
    <col min="1039" max="1279" width="9.140625" style="65"/>
    <col min="1280" max="1280" width="34.42578125" style="65" customWidth="1"/>
    <col min="1281" max="1281" width="19.28515625" style="65" customWidth="1"/>
    <col min="1282" max="1282" width="9.140625" style="65" customWidth="1"/>
    <col min="1283" max="1283" width="11" style="65" customWidth="1"/>
    <col min="1284" max="1284" width="9.140625" style="65"/>
    <col min="1285" max="1285" width="5" style="65" customWidth="1"/>
    <col min="1286" max="1286" width="17.5703125" style="65" customWidth="1"/>
    <col min="1287" max="1291" width="9.140625" style="65"/>
    <col min="1292" max="1292" width="3.140625" style="65" customWidth="1"/>
    <col min="1293" max="1294" width="0" style="65" hidden="1" customWidth="1"/>
    <col min="1295" max="1535" width="9.140625" style="65"/>
    <col min="1536" max="1536" width="34.42578125" style="65" customWidth="1"/>
    <col min="1537" max="1537" width="19.28515625" style="65" customWidth="1"/>
    <col min="1538" max="1538" width="9.140625" style="65" customWidth="1"/>
    <col min="1539" max="1539" width="11" style="65" customWidth="1"/>
    <col min="1540" max="1540" width="9.140625" style="65"/>
    <col min="1541" max="1541" width="5" style="65" customWidth="1"/>
    <col min="1542" max="1542" width="17.5703125" style="65" customWidth="1"/>
    <col min="1543" max="1547" width="9.140625" style="65"/>
    <col min="1548" max="1548" width="3.140625" style="65" customWidth="1"/>
    <col min="1549" max="1550" width="0" style="65" hidden="1" customWidth="1"/>
    <col min="1551" max="1791" width="9.140625" style="65"/>
    <col min="1792" max="1792" width="34.42578125" style="65" customWidth="1"/>
    <col min="1793" max="1793" width="19.28515625" style="65" customWidth="1"/>
    <col min="1794" max="1794" width="9.140625" style="65" customWidth="1"/>
    <col min="1795" max="1795" width="11" style="65" customWidth="1"/>
    <col min="1796" max="1796" width="9.140625" style="65"/>
    <col min="1797" max="1797" width="5" style="65" customWidth="1"/>
    <col min="1798" max="1798" width="17.5703125" style="65" customWidth="1"/>
    <col min="1799" max="1803" width="9.140625" style="65"/>
    <col min="1804" max="1804" width="3.140625" style="65" customWidth="1"/>
    <col min="1805" max="1806" width="0" style="65" hidden="1" customWidth="1"/>
    <col min="1807" max="2047" width="9.140625" style="65"/>
    <col min="2048" max="2048" width="34.42578125" style="65" customWidth="1"/>
    <col min="2049" max="2049" width="19.28515625" style="65" customWidth="1"/>
    <col min="2050" max="2050" width="9.140625" style="65" customWidth="1"/>
    <col min="2051" max="2051" width="11" style="65" customWidth="1"/>
    <col min="2052" max="2052" width="9.140625" style="65"/>
    <col min="2053" max="2053" width="5" style="65" customWidth="1"/>
    <col min="2054" max="2054" width="17.5703125" style="65" customWidth="1"/>
    <col min="2055" max="2059" width="9.140625" style="65"/>
    <col min="2060" max="2060" width="3.140625" style="65" customWidth="1"/>
    <col min="2061" max="2062" width="0" style="65" hidden="1" customWidth="1"/>
    <col min="2063" max="2303" width="9.140625" style="65"/>
    <col min="2304" max="2304" width="34.42578125" style="65" customWidth="1"/>
    <col min="2305" max="2305" width="19.28515625" style="65" customWidth="1"/>
    <col min="2306" max="2306" width="9.140625" style="65" customWidth="1"/>
    <col min="2307" max="2307" width="11" style="65" customWidth="1"/>
    <col min="2308" max="2308" width="9.140625" style="65"/>
    <col min="2309" max="2309" width="5" style="65" customWidth="1"/>
    <col min="2310" max="2310" width="17.5703125" style="65" customWidth="1"/>
    <col min="2311" max="2315" width="9.140625" style="65"/>
    <col min="2316" max="2316" width="3.140625" style="65" customWidth="1"/>
    <col min="2317" max="2318" width="0" style="65" hidden="1" customWidth="1"/>
    <col min="2319" max="2559" width="9.140625" style="65"/>
    <col min="2560" max="2560" width="34.42578125" style="65" customWidth="1"/>
    <col min="2561" max="2561" width="19.28515625" style="65" customWidth="1"/>
    <col min="2562" max="2562" width="9.140625" style="65" customWidth="1"/>
    <col min="2563" max="2563" width="11" style="65" customWidth="1"/>
    <col min="2564" max="2564" width="9.140625" style="65"/>
    <col min="2565" max="2565" width="5" style="65" customWidth="1"/>
    <col min="2566" max="2566" width="17.5703125" style="65" customWidth="1"/>
    <col min="2567" max="2571" width="9.140625" style="65"/>
    <col min="2572" max="2572" width="3.140625" style="65" customWidth="1"/>
    <col min="2573" max="2574" width="0" style="65" hidden="1" customWidth="1"/>
    <col min="2575" max="2815" width="9.140625" style="65"/>
    <col min="2816" max="2816" width="34.42578125" style="65" customWidth="1"/>
    <col min="2817" max="2817" width="19.28515625" style="65" customWidth="1"/>
    <col min="2818" max="2818" width="9.140625" style="65" customWidth="1"/>
    <col min="2819" max="2819" width="11" style="65" customWidth="1"/>
    <col min="2820" max="2820" width="9.140625" style="65"/>
    <col min="2821" max="2821" width="5" style="65" customWidth="1"/>
    <col min="2822" max="2822" width="17.5703125" style="65" customWidth="1"/>
    <col min="2823" max="2827" width="9.140625" style="65"/>
    <col min="2828" max="2828" width="3.140625" style="65" customWidth="1"/>
    <col min="2829" max="2830" width="0" style="65" hidden="1" customWidth="1"/>
    <col min="2831" max="3071" width="9.140625" style="65"/>
    <col min="3072" max="3072" width="34.42578125" style="65" customWidth="1"/>
    <col min="3073" max="3073" width="19.28515625" style="65" customWidth="1"/>
    <col min="3074" max="3074" width="9.140625" style="65" customWidth="1"/>
    <col min="3075" max="3075" width="11" style="65" customWidth="1"/>
    <col min="3076" max="3076" width="9.140625" style="65"/>
    <col min="3077" max="3077" width="5" style="65" customWidth="1"/>
    <col min="3078" max="3078" width="17.5703125" style="65" customWidth="1"/>
    <col min="3079" max="3083" width="9.140625" style="65"/>
    <col min="3084" max="3084" width="3.140625" style="65" customWidth="1"/>
    <col min="3085" max="3086" width="0" style="65" hidden="1" customWidth="1"/>
    <col min="3087" max="3327" width="9.140625" style="65"/>
    <col min="3328" max="3328" width="34.42578125" style="65" customWidth="1"/>
    <col min="3329" max="3329" width="19.28515625" style="65" customWidth="1"/>
    <col min="3330" max="3330" width="9.140625" style="65" customWidth="1"/>
    <col min="3331" max="3331" width="11" style="65" customWidth="1"/>
    <col min="3332" max="3332" width="9.140625" style="65"/>
    <col min="3333" max="3333" width="5" style="65" customWidth="1"/>
    <col min="3334" max="3334" width="17.5703125" style="65" customWidth="1"/>
    <col min="3335" max="3339" width="9.140625" style="65"/>
    <col min="3340" max="3340" width="3.140625" style="65" customWidth="1"/>
    <col min="3341" max="3342" width="0" style="65" hidden="1" customWidth="1"/>
    <col min="3343" max="3583" width="9.140625" style="65"/>
    <col min="3584" max="3584" width="34.42578125" style="65" customWidth="1"/>
    <col min="3585" max="3585" width="19.28515625" style="65" customWidth="1"/>
    <col min="3586" max="3586" width="9.140625" style="65" customWidth="1"/>
    <col min="3587" max="3587" width="11" style="65" customWidth="1"/>
    <col min="3588" max="3588" width="9.140625" style="65"/>
    <col min="3589" max="3589" width="5" style="65" customWidth="1"/>
    <col min="3590" max="3590" width="17.5703125" style="65" customWidth="1"/>
    <col min="3591" max="3595" width="9.140625" style="65"/>
    <col min="3596" max="3596" width="3.140625" style="65" customWidth="1"/>
    <col min="3597" max="3598" width="0" style="65" hidden="1" customWidth="1"/>
    <col min="3599" max="3839" width="9.140625" style="65"/>
    <col min="3840" max="3840" width="34.42578125" style="65" customWidth="1"/>
    <col min="3841" max="3841" width="19.28515625" style="65" customWidth="1"/>
    <col min="3842" max="3842" width="9.140625" style="65" customWidth="1"/>
    <col min="3843" max="3843" width="11" style="65" customWidth="1"/>
    <col min="3844" max="3844" width="9.140625" style="65"/>
    <col min="3845" max="3845" width="5" style="65" customWidth="1"/>
    <col min="3846" max="3846" width="17.5703125" style="65" customWidth="1"/>
    <col min="3847" max="3851" width="9.140625" style="65"/>
    <col min="3852" max="3852" width="3.140625" style="65" customWidth="1"/>
    <col min="3853" max="3854" width="0" style="65" hidden="1" customWidth="1"/>
    <col min="3855" max="4095" width="9.140625" style="65"/>
    <col min="4096" max="4096" width="34.42578125" style="65" customWidth="1"/>
    <col min="4097" max="4097" width="19.28515625" style="65" customWidth="1"/>
    <col min="4098" max="4098" width="9.140625" style="65" customWidth="1"/>
    <col min="4099" max="4099" width="11" style="65" customWidth="1"/>
    <col min="4100" max="4100" width="9.140625" style="65"/>
    <col min="4101" max="4101" width="5" style="65" customWidth="1"/>
    <col min="4102" max="4102" width="17.5703125" style="65" customWidth="1"/>
    <col min="4103" max="4107" width="9.140625" style="65"/>
    <col min="4108" max="4108" width="3.140625" style="65" customWidth="1"/>
    <col min="4109" max="4110" width="0" style="65" hidden="1" customWidth="1"/>
    <col min="4111" max="4351" width="9.140625" style="65"/>
    <col min="4352" max="4352" width="34.42578125" style="65" customWidth="1"/>
    <col min="4353" max="4353" width="19.28515625" style="65" customWidth="1"/>
    <col min="4354" max="4354" width="9.140625" style="65" customWidth="1"/>
    <col min="4355" max="4355" width="11" style="65" customWidth="1"/>
    <col min="4356" max="4356" width="9.140625" style="65"/>
    <col min="4357" max="4357" width="5" style="65" customWidth="1"/>
    <col min="4358" max="4358" width="17.5703125" style="65" customWidth="1"/>
    <col min="4359" max="4363" width="9.140625" style="65"/>
    <col min="4364" max="4364" width="3.140625" style="65" customWidth="1"/>
    <col min="4365" max="4366" width="0" style="65" hidden="1" customWidth="1"/>
    <col min="4367" max="4607" width="9.140625" style="65"/>
    <col min="4608" max="4608" width="34.42578125" style="65" customWidth="1"/>
    <col min="4609" max="4609" width="19.28515625" style="65" customWidth="1"/>
    <col min="4610" max="4610" width="9.140625" style="65" customWidth="1"/>
    <col min="4611" max="4611" width="11" style="65" customWidth="1"/>
    <col min="4612" max="4612" width="9.140625" style="65"/>
    <col min="4613" max="4613" width="5" style="65" customWidth="1"/>
    <col min="4614" max="4614" width="17.5703125" style="65" customWidth="1"/>
    <col min="4615" max="4619" width="9.140625" style="65"/>
    <col min="4620" max="4620" width="3.140625" style="65" customWidth="1"/>
    <col min="4621" max="4622" width="0" style="65" hidden="1" customWidth="1"/>
    <col min="4623" max="4863" width="9.140625" style="65"/>
    <col min="4864" max="4864" width="34.42578125" style="65" customWidth="1"/>
    <col min="4865" max="4865" width="19.28515625" style="65" customWidth="1"/>
    <col min="4866" max="4866" width="9.140625" style="65" customWidth="1"/>
    <col min="4867" max="4867" width="11" style="65" customWidth="1"/>
    <col min="4868" max="4868" width="9.140625" style="65"/>
    <col min="4869" max="4869" width="5" style="65" customWidth="1"/>
    <col min="4870" max="4870" width="17.5703125" style="65" customWidth="1"/>
    <col min="4871" max="4875" width="9.140625" style="65"/>
    <col min="4876" max="4876" width="3.140625" style="65" customWidth="1"/>
    <col min="4877" max="4878" width="0" style="65" hidden="1" customWidth="1"/>
    <col min="4879" max="5119" width="9.140625" style="65"/>
    <col min="5120" max="5120" width="34.42578125" style="65" customWidth="1"/>
    <col min="5121" max="5121" width="19.28515625" style="65" customWidth="1"/>
    <col min="5122" max="5122" width="9.140625" style="65" customWidth="1"/>
    <col min="5123" max="5123" width="11" style="65" customWidth="1"/>
    <col min="5124" max="5124" width="9.140625" style="65"/>
    <col min="5125" max="5125" width="5" style="65" customWidth="1"/>
    <col min="5126" max="5126" width="17.5703125" style="65" customWidth="1"/>
    <col min="5127" max="5131" width="9.140625" style="65"/>
    <col min="5132" max="5132" width="3.140625" style="65" customWidth="1"/>
    <col min="5133" max="5134" width="0" style="65" hidden="1" customWidth="1"/>
    <col min="5135" max="5375" width="9.140625" style="65"/>
    <col min="5376" max="5376" width="34.42578125" style="65" customWidth="1"/>
    <col min="5377" max="5377" width="19.28515625" style="65" customWidth="1"/>
    <col min="5378" max="5378" width="9.140625" style="65" customWidth="1"/>
    <col min="5379" max="5379" width="11" style="65" customWidth="1"/>
    <col min="5380" max="5380" width="9.140625" style="65"/>
    <col min="5381" max="5381" width="5" style="65" customWidth="1"/>
    <col min="5382" max="5382" width="17.5703125" style="65" customWidth="1"/>
    <col min="5383" max="5387" width="9.140625" style="65"/>
    <col min="5388" max="5388" width="3.140625" style="65" customWidth="1"/>
    <col min="5389" max="5390" width="0" style="65" hidden="1" customWidth="1"/>
    <col min="5391" max="5631" width="9.140625" style="65"/>
    <col min="5632" max="5632" width="34.42578125" style="65" customWidth="1"/>
    <col min="5633" max="5633" width="19.28515625" style="65" customWidth="1"/>
    <col min="5634" max="5634" width="9.140625" style="65" customWidth="1"/>
    <col min="5635" max="5635" width="11" style="65" customWidth="1"/>
    <col min="5636" max="5636" width="9.140625" style="65"/>
    <col min="5637" max="5637" width="5" style="65" customWidth="1"/>
    <col min="5638" max="5638" width="17.5703125" style="65" customWidth="1"/>
    <col min="5639" max="5643" width="9.140625" style="65"/>
    <col min="5644" max="5644" width="3.140625" style="65" customWidth="1"/>
    <col min="5645" max="5646" width="0" style="65" hidden="1" customWidth="1"/>
    <col min="5647" max="5887" width="9.140625" style="65"/>
    <col min="5888" max="5888" width="34.42578125" style="65" customWidth="1"/>
    <col min="5889" max="5889" width="19.28515625" style="65" customWidth="1"/>
    <col min="5890" max="5890" width="9.140625" style="65" customWidth="1"/>
    <col min="5891" max="5891" width="11" style="65" customWidth="1"/>
    <col min="5892" max="5892" width="9.140625" style="65"/>
    <col min="5893" max="5893" width="5" style="65" customWidth="1"/>
    <col min="5894" max="5894" width="17.5703125" style="65" customWidth="1"/>
    <col min="5895" max="5899" width="9.140625" style="65"/>
    <col min="5900" max="5900" width="3.140625" style="65" customWidth="1"/>
    <col min="5901" max="5902" width="0" style="65" hidden="1" customWidth="1"/>
    <col min="5903" max="6143" width="9.140625" style="65"/>
    <col min="6144" max="6144" width="34.42578125" style="65" customWidth="1"/>
    <col min="6145" max="6145" width="19.28515625" style="65" customWidth="1"/>
    <col min="6146" max="6146" width="9.140625" style="65" customWidth="1"/>
    <col min="6147" max="6147" width="11" style="65" customWidth="1"/>
    <col min="6148" max="6148" width="9.140625" style="65"/>
    <col min="6149" max="6149" width="5" style="65" customWidth="1"/>
    <col min="6150" max="6150" width="17.5703125" style="65" customWidth="1"/>
    <col min="6151" max="6155" width="9.140625" style="65"/>
    <col min="6156" max="6156" width="3.140625" style="65" customWidth="1"/>
    <col min="6157" max="6158" width="0" style="65" hidden="1" customWidth="1"/>
    <col min="6159" max="6399" width="9.140625" style="65"/>
    <col min="6400" max="6400" width="34.42578125" style="65" customWidth="1"/>
    <col min="6401" max="6401" width="19.28515625" style="65" customWidth="1"/>
    <col min="6402" max="6402" width="9.140625" style="65" customWidth="1"/>
    <col min="6403" max="6403" width="11" style="65" customWidth="1"/>
    <col min="6404" max="6404" width="9.140625" style="65"/>
    <col min="6405" max="6405" width="5" style="65" customWidth="1"/>
    <col min="6406" max="6406" width="17.5703125" style="65" customWidth="1"/>
    <col min="6407" max="6411" width="9.140625" style="65"/>
    <col min="6412" max="6412" width="3.140625" style="65" customWidth="1"/>
    <col min="6413" max="6414" width="0" style="65" hidden="1" customWidth="1"/>
    <col min="6415" max="6655" width="9.140625" style="65"/>
    <col min="6656" max="6656" width="34.42578125" style="65" customWidth="1"/>
    <col min="6657" max="6657" width="19.28515625" style="65" customWidth="1"/>
    <col min="6658" max="6658" width="9.140625" style="65" customWidth="1"/>
    <col min="6659" max="6659" width="11" style="65" customWidth="1"/>
    <col min="6660" max="6660" width="9.140625" style="65"/>
    <col min="6661" max="6661" width="5" style="65" customWidth="1"/>
    <col min="6662" max="6662" width="17.5703125" style="65" customWidth="1"/>
    <col min="6663" max="6667" width="9.140625" style="65"/>
    <col min="6668" max="6668" width="3.140625" style="65" customWidth="1"/>
    <col min="6669" max="6670" width="0" style="65" hidden="1" customWidth="1"/>
    <col min="6671" max="6911" width="9.140625" style="65"/>
    <col min="6912" max="6912" width="34.42578125" style="65" customWidth="1"/>
    <col min="6913" max="6913" width="19.28515625" style="65" customWidth="1"/>
    <col min="6914" max="6914" width="9.140625" style="65" customWidth="1"/>
    <col min="6915" max="6915" width="11" style="65" customWidth="1"/>
    <col min="6916" max="6916" width="9.140625" style="65"/>
    <col min="6917" max="6917" width="5" style="65" customWidth="1"/>
    <col min="6918" max="6918" width="17.5703125" style="65" customWidth="1"/>
    <col min="6919" max="6923" width="9.140625" style="65"/>
    <col min="6924" max="6924" width="3.140625" style="65" customWidth="1"/>
    <col min="6925" max="6926" width="0" style="65" hidden="1" customWidth="1"/>
    <col min="6927" max="7167" width="9.140625" style="65"/>
    <col min="7168" max="7168" width="34.42578125" style="65" customWidth="1"/>
    <col min="7169" max="7169" width="19.28515625" style="65" customWidth="1"/>
    <col min="7170" max="7170" width="9.140625" style="65" customWidth="1"/>
    <col min="7171" max="7171" width="11" style="65" customWidth="1"/>
    <col min="7172" max="7172" width="9.140625" style="65"/>
    <col min="7173" max="7173" width="5" style="65" customWidth="1"/>
    <col min="7174" max="7174" width="17.5703125" style="65" customWidth="1"/>
    <col min="7175" max="7179" width="9.140625" style="65"/>
    <col min="7180" max="7180" width="3.140625" style="65" customWidth="1"/>
    <col min="7181" max="7182" width="0" style="65" hidden="1" customWidth="1"/>
    <col min="7183" max="7423" width="9.140625" style="65"/>
    <col min="7424" max="7424" width="34.42578125" style="65" customWidth="1"/>
    <col min="7425" max="7425" width="19.28515625" style="65" customWidth="1"/>
    <col min="7426" max="7426" width="9.140625" style="65" customWidth="1"/>
    <col min="7427" max="7427" width="11" style="65" customWidth="1"/>
    <col min="7428" max="7428" width="9.140625" style="65"/>
    <col min="7429" max="7429" width="5" style="65" customWidth="1"/>
    <col min="7430" max="7430" width="17.5703125" style="65" customWidth="1"/>
    <col min="7431" max="7435" width="9.140625" style="65"/>
    <col min="7436" max="7436" width="3.140625" style="65" customWidth="1"/>
    <col min="7437" max="7438" width="0" style="65" hidden="1" customWidth="1"/>
    <col min="7439" max="7679" width="9.140625" style="65"/>
    <col min="7680" max="7680" width="34.42578125" style="65" customWidth="1"/>
    <col min="7681" max="7681" width="19.28515625" style="65" customWidth="1"/>
    <col min="7682" max="7682" width="9.140625" style="65" customWidth="1"/>
    <col min="7683" max="7683" width="11" style="65" customWidth="1"/>
    <col min="7684" max="7684" width="9.140625" style="65"/>
    <col min="7685" max="7685" width="5" style="65" customWidth="1"/>
    <col min="7686" max="7686" width="17.5703125" style="65" customWidth="1"/>
    <col min="7687" max="7691" width="9.140625" style="65"/>
    <col min="7692" max="7692" width="3.140625" style="65" customWidth="1"/>
    <col min="7693" max="7694" width="0" style="65" hidden="1" customWidth="1"/>
    <col min="7695" max="7935" width="9.140625" style="65"/>
    <col min="7936" max="7936" width="34.42578125" style="65" customWidth="1"/>
    <col min="7937" max="7937" width="19.28515625" style="65" customWidth="1"/>
    <col min="7938" max="7938" width="9.140625" style="65" customWidth="1"/>
    <col min="7939" max="7939" width="11" style="65" customWidth="1"/>
    <col min="7940" max="7940" width="9.140625" style="65"/>
    <col min="7941" max="7941" width="5" style="65" customWidth="1"/>
    <col min="7942" max="7942" width="17.5703125" style="65" customWidth="1"/>
    <col min="7943" max="7947" width="9.140625" style="65"/>
    <col min="7948" max="7948" width="3.140625" style="65" customWidth="1"/>
    <col min="7949" max="7950" width="0" style="65" hidden="1" customWidth="1"/>
    <col min="7951" max="8191" width="9.140625" style="65"/>
    <col min="8192" max="8192" width="34.42578125" style="65" customWidth="1"/>
    <col min="8193" max="8193" width="19.28515625" style="65" customWidth="1"/>
    <col min="8194" max="8194" width="9.140625" style="65" customWidth="1"/>
    <col min="8195" max="8195" width="11" style="65" customWidth="1"/>
    <col min="8196" max="8196" width="9.140625" style="65"/>
    <col min="8197" max="8197" width="5" style="65" customWidth="1"/>
    <col min="8198" max="8198" width="17.5703125" style="65" customWidth="1"/>
    <col min="8199" max="8203" width="9.140625" style="65"/>
    <col min="8204" max="8204" width="3.140625" style="65" customWidth="1"/>
    <col min="8205" max="8206" width="0" style="65" hidden="1" customWidth="1"/>
    <col min="8207" max="8447" width="9.140625" style="65"/>
    <col min="8448" max="8448" width="34.42578125" style="65" customWidth="1"/>
    <col min="8449" max="8449" width="19.28515625" style="65" customWidth="1"/>
    <col min="8450" max="8450" width="9.140625" style="65" customWidth="1"/>
    <col min="8451" max="8451" width="11" style="65" customWidth="1"/>
    <col min="8452" max="8452" width="9.140625" style="65"/>
    <col min="8453" max="8453" width="5" style="65" customWidth="1"/>
    <col min="8454" max="8454" width="17.5703125" style="65" customWidth="1"/>
    <col min="8455" max="8459" width="9.140625" style="65"/>
    <col min="8460" max="8460" width="3.140625" style="65" customWidth="1"/>
    <col min="8461" max="8462" width="0" style="65" hidden="1" customWidth="1"/>
    <col min="8463" max="8703" width="9.140625" style="65"/>
    <col min="8704" max="8704" width="34.42578125" style="65" customWidth="1"/>
    <col min="8705" max="8705" width="19.28515625" style="65" customWidth="1"/>
    <col min="8706" max="8706" width="9.140625" style="65" customWidth="1"/>
    <col min="8707" max="8707" width="11" style="65" customWidth="1"/>
    <col min="8708" max="8708" width="9.140625" style="65"/>
    <col min="8709" max="8709" width="5" style="65" customWidth="1"/>
    <col min="8710" max="8710" width="17.5703125" style="65" customWidth="1"/>
    <col min="8711" max="8715" width="9.140625" style="65"/>
    <col min="8716" max="8716" width="3.140625" style="65" customWidth="1"/>
    <col min="8717" max="8718" width="0" style="65" hidden="1" customWidth="1"/>
    <col min="8719" max="8959" width="9.140625" style="65"/>
    <col min="8960" max="8960" width="34.42578125" style="65" customWidth="1"/>
    <col min="8961" max="8961" width="19.28515625" style="65" customWidth="1"/>
    <col min="8962" max="8962" width="9.140625" style="65" customWidth="1"/>
    <col min="8963" max="8963" width="11" style="65" customWidth="1"/>
    <col min="8964" max="8964" width="9.140625" style="65"/>
    <col min="8965" max="8965" width="5" style="65" customWidth="1"/>
    <col min="8966" max="8966" width="17.5703125" style="65" customWidth="1"/>
    <col min="8967" max="8971" width="9.140625" style="65"/>
    <col min="8972" max="8972" width="3.140625" style="65" customWidth="1"/>
    <col min="8973" max="8974" width="0" style="65" hidden="1" customWidth="1"/>
    <col min="8975" max="9215" width="9.140625" style="65"/>
    <col min="9216" max="9216" width="34.42578125" style="65" customWidth="1"/>
    <col min="9217" max="9217" width="19.28515625" style="65" customWidth="1"/>
    <col min="9218" max="9218" width="9.140625" style="65" customWidth="1"/>
    <col min="9219" max="9219" width="11" style="65" customWidth="1"/>
    <col min="9220" max="9220" width="9.140625" style="65"/>
    <col min="9221" max="9221" width="5" style="65" customWidth="1"/>
    <col min="9222" max="9222" width="17.5703125" style="65" customWidth="1"/>
    <col min="9223" max="9227" width="9.140625" style="65"/>
    <col min="9228" max="9228" width="3.140625" style="65" customWidth="1"/>
    <col min="9229" max="9230" width="0" style="65" hidden="1" customWidth="1"/>
    <col min="9231" max="9471" width="9.140625" style="65"/>
    <col min="9472" max="9472" width="34.42578125" style="65" customWidth="1"/>
    <col min="9473" max="9473" width="19.28515625" style="65" customWidth="1"/>
    <col min="9474" max="9474" width="9.140625" style="65" customWidth="1"/>
    <col min="9475" max="9475" width="11" style="65" customWidth="1"/>
    <col min="9476" max="9476" width="9.140625" style="65"/>
    <col min="9477" max="9477" width="5" style="65" customWidth="1"/>
    <col min="9478" max="9478" width="17.5703125" style="65" customWidth="1"/>
    <col min="9479" max="9483" width="9.140625" style="65"/>
    <col min="9484" max="9484" width="3.140625" style="65" customWidth="1"/>
    <col min="9485" max="9486" width="0" style="65" hidden="1" customWidth="1"/>
    <col min="9487" max="9727" width="9.140625" style="65"/>
    <col min="9728" max="9728" width="34.42578125" style="65" customWidth="1"/>
    <col min="9729" max="9729" width="19.28515625" style="65" customWidth="1"/>
    <col min="9730" max="9730" width="9.140625" style="65" customWidth="1"/>
    <col min="9731" max="9731" width="11" style="65" customWidth="1"/>
    <col min="9732" max="9732" width="9.140625" style="65"/>
    <col min="9733" max="9733" width="5" style="65" customWidth="1"/>
    <col min="9734" max="9734" width="17.5703125" style="65" customWidth="1"/>
    <col min="9735" max="9739" width="9.140625" style="65"/>
    <col min="9740" max="9740" width="3.140625" style="65" customWidth="1"/>
    <col min="9741" max="9742" width="0" style="65" hidden="1" customWidth="1"/>
    <col min="9743" max="9983" width="9.140625" style="65"/>
    <col min="9984" max="9984" width="34.42578125" style="65" customWidth="1"/>
    <col min="9985" max="9985" width="19.28515625" style="65" customWidth="1"/>
    <col min="9986" max="9986" width="9.140625" style="65" customWidth="1"/>
    <col min="9987" max="9987" width="11" style="65" customWidth="1"/>
    <col min="9988" max="9988" width="9.140625" style="65"/>
    <col min="9989" max="9989" width="5" style="65" customWidth="1"/>
    <col min="9990" max="9990" width="17.5703125" style="65" customWidth="1"/>
    <col min="9991" max="9995" width="9.140625" style="65"/>
    <col min="9996" max="9996" width="3.140625" style="65" customWidth="1"/>
    <col min="9997" max="9998" width="0" style="65" hidden="1" customWidth="1"/>
    <col min="9999" max="10239" width="9.140625" style="65"/>
    <col min="10240" max="10240" width="34.42578125" style="65" customWidth="1"/>
    <col min="10241" max="10241" width="19.28515625" style="65" customWidth="1"/>
    <col min="10242" max="10242" width="9.140625" style="65" customWidth="1"/>
    <col min="10243" max="10243" width="11" style="65" customWidth="1"/>
    <col min="10244" max="10244" width="9.140625" style="65"/>
    <col min="10245" max="10245" width="5" style="65" customWidth="1"/>
    <col min="10246" max="10246" width="17.5703125" style="65" customWidth="1"/>
    <col min="10247" max="10251" width="9.140625" style="65"/>
    <col min="10252" max="10252" width="3.140625" style="65" customWidth="1"/>
    <col min="10253" max="10254" width="0" style="65" hidden="1" customWidth="1"/>
    <col min="10255" max="10495" width="9.140625" style="65"/>
    <col min="10496" max="10496" width="34.42578125" style="65" customWidth="1"/>
    <col min="10497" max="10497" width="19.28515625" style="65" customWidth="1"/>
    <col min="10498" max="10498" width="9.140625" style="65" customWidth="1"/>
    <col min="10499" max="10499" width="11" style="65" customWidth="1"/>
    <col min="10500" max="10500" width="9.140625" style="65"/>
    <col min="10501" max="10501" width="5" style="65" customWidth="1"/>
    <col min="10502" max="10502" width="17.5703125" style="65" customWidth="1"/>
    <col min="10503" max="10507" width="9.140625" style="65"/>
    <col min="10508" max="10508" width="3.140625" style="65" customWidth="1"/>
    <col min="10509" max="10510" width="0" style="65" hidden="1" customWidth="1"/>
    <col min="10511" max="10751" width="9.140625" style="65"/>
    <col min="10752" max="10752" width="34.42578125" style="65" customWidth="1"/>
    <col min="10753" max="10753" width="19.28515625" style="65" customWidth="1"/>
    <col min="10754" max="10754" width="9.140625" style="65" customWidth="1"/>
    <col min="10755" max="10755" width="11" style="65" customWidth="1"/>
    <col min="10756" max="10756" width="9.140625" style="65"/>
    <col min="10757" max="10757" width="5" style="65" customWidth="1"/>
    <col min="10758" max="10758" width="17.5703125" style="65" customWidth="1"/>
    <col min="10759" max="10763" width="9.140625" style="65"/>
    <col min="10764" max="10764" width="3.140625" style="65" customWidth="1"/>
    <col min="10765" max="10766" width="0" style="65" hidden="1" customWidth="1"/>
    <col min="10767" max="11007" width="9.140625" style="65"/>
    <col min="11008" max="11008" width="34.42578125" style="65" customWidth="1"/>
    <col min="11009" max="11009" width="19.28515625" style="65" customWidth="1"/>
    <col min="11010" max="11010" width="9.140625" style="65" customWidth="1"/>
    <col min="11011" max="11011" width="11" style="65" customWidth="1"/>
    <col min="11012" max="11012" width="9.140625" style="65"/>
    <col min="11013" max="11013" width="5" style="65" customWidth="1"/>
    <col min="11014" max="11014" width="17.5703125" style="65" customWidth="1"/>
    <col min="11015" max="11019" width="9.140625" style="65"/>
    <col min="11020" max="11020" width="3.140625" style="65" customWidth="1"/>
    <col min="11021" max="11022" width="0" style="65" hidden="1" customWidth="1"/>
    <col min="11023" max="11263" width="9.140625" style="65"/>
    <col min="11264" max="11264" width="34.42578125" style="65" customWidth="1"/>
    <col min="11265" max="11265" width="19.28515625" style="65" customWidth="1"/>
    <col min="11266" max="11266" width="9.140625" style="65" customWidth="1"/>
    <col min="11267" max="11267" width="11" style="65" customWidth="1"/>
    <col min="11268" max="11268" width="9.140625" style="65"/>
    <col min="11269" max="11269" width="5" style="65" customWidth="1"/>
    <col min="11270" max="11270" width="17.5703125" style="65" customWidth="1"/>
    <col min="11271" max="11275" width="9.140625" style="65"/>
    <col min="11276" max="11276" width="3.140625" style="65" customWidth="1"/>
    <col min="11277" max="11278" width="0" style="65" hidden="1" customWidth="1"/>
    <col min="11279" max="11519" width="9.140625" style="65"/>
    <col min="11520" max="11520" width="34.42578125" style="65" customWidth="1"/>
    <col min="11521" max="11521" width="19.28515625" style="65" customWidth="1"/>
    <col min="11522" max="11522" width="9.140625" style="65" customWidth="1"/>
    <col min="11523" max="11523" width="11" style="65" customWidth="1"/>
    <col min="11524" max="11524" width="9.140625" style="65"/>
    <col min="11525" max="11525" width="5" style="65" customWidth="1"/>
    <col min="11526" max="11526" width="17.5703125" style="65" customWidth="1"/>
    <col min="11527" max="11531" width="9.140625" style="65"/>
    <col min="11532" max="11532" width="3.140625" style="65" customWidth="1"/>
    <col min="11533" max="11534" width="0" style="65" hidden="1" customWidth="1"/>
    <col min="11535" max="11775" width="9.140625" style="65"/>
    <col min="11776" max="11776" width="34.42578125" style="65" customWidth="1"/>
    <col min="11777" max="11777" width="19.28515625" style="65" customWidth="1"/>
    <col min="11778" max="11778" width="9.140625" style="65" customWidth="1"/>
    <col min="11779" max="11779" width="11" style="65" customWidth="1"/>
    <col min="11780" max="11780" width="9.140625" style="65"/>
    <col min="11781" max="11781" width="5" style="65" customWidth="1"/>
    <col min="11782" max="11782" width="17.5703125" style="65" customWidth="1"/>
    <col min="11783" max="11787" width="9.140625" style="65"/>
    <col min="11788" max="11788" width="3.140625" style="65" customWidth="1"/>
    <col min="11789" max="11790" width="0" style="65" hidden="1" customWidth="1"/>
    <col min="11791" max="12031" width="9.140625" style="65"/>
    <col min="12032" max="12032" width="34.42578125" style="65" customWidth="1"/>
    <col min="12033" max="12033" width="19.28515625" style="65" customWidth="1"/>
    <col min="12034" max="12034" width="9.140625" style="65" customWidth="1"/>
    <col min="12035" max="12035" width="11" style="65" customWidth="1"/>
    <col min="12036" max="12036" width="9.140625" style="65"/>
    <col min="12037" max="12037" width="5" style="65" customWidth="1"/>
    <col min="12038" max="12038" width="17.5703125" style="65" customWidth="1"/>
    <col min="12039" max="12043" width="9.140625" style="65"/>
    <col min="12044" max="12044" width="3.140625" style="65" customWidth="1"/>
    <col min="12045" max="12046" width="0" style="65" hidden="1" customWidth="1"/>
    <col min="12047" max="12287" width="9.140625" style="65"/>
    <col min="12288" max="12288" width="34.42578125" style="65" customWidth="1"/>
    <col min="12289" max="12289" width="19.28515625" style="65" customWidth="1"/>
    <col min="12290" max="12290" width="9.140625" style="65" customWidth="1"/>
    <col min="12291" max="12291" width="11" style="65" customWidth="1"/>
    <col min="12292" max="12292" width="9.140625" style="65"/>
    <col min="12293" max="12293" width="5" style="65" customWidth="1"/>
    <col min="12294" max="12294" width="17.5703125" style="65" customWidth="1"/>
    <col min="12295" max="12299" width="9.140625" style="65"/>
    <col min="12300" max="12300" width="3.140625" style="65" customWidth="1"/>
    <col min="12301" max="12302" width="0" style="65" hidden="1" customWidth="1"/>
    <col min="12303" max="12543" width="9.140625" style="65"/>
    <col min="12544" max="12544" width="34.42578125" style="65" customWidth="1"/>
    <col min="12545" max="12545" width="19.28515625" style="65" customWidth="1"/>
    <col min="12546" max="12546" width="9.140625" style="65" customWidth="1"/>
    <col min="12547" max="12547" width="11" style="65" customWidth="1"/>
    <col min="12548" max="12548" width="9.140625" style="65"/>
    <col min="12549" max="12549" width="5" style="65" customWidth="1"/>
    <col min="12550" max="12550" width="17.5703125" style="65" customWidth="1"/>
    <col min="12551" max="12555" width="9.140625" style="65"/>
    <col min="12556" max="12556" width="3.140625" style="65" customWidth="1"/>
    <col min="12557" max="12558" width="0" style="65" hidden="1" customWidth="1"/>
    <col min="12559" max="12799" width="9.140625" style="65"/>
    <col min="12800" max="12800" width="34.42578125" style="65" customWidth="1"/>
    <col min="12801" max="12801" width="19.28515625" style="65" customWidth="1"/>
    <col min="12802" max="12802" width="9.140625" style="65" customWidth="1"/>
    <col min="12803" max="12803" width="11" style="65" customWidth="1"/>
    <col min="12804" max="12804" width="9.140625" style="65"/>
    <col min="12805" max="12805" width="5" style="65" customWidth="1"/>
    <col min="12806" max="12806" width="17.5703125" style="65" customWidth="1"/>
    <col min="12807" max="12811" width="9.140625" style="65"/>
    <col min="12812" max="12812" width="3.140625" style="65" customWidth="1"/>
    <col min="12813" max="12814" width="0" style="65" hidden="1" customWidth="1"/>
    <col min="12815" max="13055" width="9.140625" style="65"/>
    <col min="13056" max="13056" width="34.42578125" style="65" customWidth="1"/>
    <col min="13057" max="13057" width="19.28515625" style="65" customWidth="1"/>
    <col min="13058" max="13058" width="9.140625" style="65" customWidth="1"/>
    <col min="13059" max="13059" width="11" style="65" customWidth="1"/>
    <col min="13060" max="13060" width="9.140625" style="65"/>
    <col min="13061" max="13061" width="5" style="65" customWidth="1"/>
    <col min="13062" max="13062" width="17.5703125" style="65" customWidth="1"/>
    <col min="13063" max="13067" width="9.140625" style="65"/>
    <col min="13068" max="13068" width="3.140625" style="65" customWidth="1"/>
    <col min="13069" max="13070" width="0" style="65" hidden="1" customWidth="1"/>
    <col min="13071" max="13311" width="9.140625" style="65"/>
    <col min="13312" max="13312" width="34.42578125" style="65" customWidth="1"/>
    <col min="13313" max="13313" width="19.28515625" style="65" customWidth="1"/>
    <col min="13314" max="13314" width="9.140625" style="65" customWidth="1"/>
    <col min="13315" max="13315" width="11" style="65" customWidth="1"/>
    <col min="13316" max="13316" width="9.140625" style="65"/>
    <col min="13317" max="13317" width="5" style="65" customWidth="1"/>
    <col min="13318" max="13318" width="17.5703125" style="65" customWidth="1"/>
    <col min="13319" max="13323" width="9.140625" style="65"/>
    <col min="13324" max="13324" width="3.140625" style="65" customWidth="1"/>
    <col min="13325" max="13326" width="0" style="65" hidden="1" customWidth="1"/>
    <col min="13327" max="13567" width="9.140625" style="65"/>
    <col min="13568" max="13568" width="34.42578125" style="65" customWidth="1"/>
    <col min="13569" max="13569" width="19.28515625" style="65" customWidth="1"/>
    <col min="13570" max="13570" width="9.140625" style="65" customWidth="1"/>
    <col min="13571" max="13571" width="11" style="65" customWidth="1"/>
    <col min="13572" max="13572" width="9.140625" style="65"/>
    <col min="13573" max="13573" width="5" style="65" customWidth="1"/>
    <col min="13574" max="13574" width="17.5703125" style="65" customWidth="1"/>
    <col min="13575" max="13579" width="9.140625" style="65"/>
    <col min="13580" max="13580" width="3.140625" style="65" customWidth="1"/>
    <col min="13581" max="13582" width="0" style="65" hidden="1" customWidth="1"/>
    <col min="13583" max="13823" width="9.140625" style="65"/>
    <col min="13824" max="13824" width="34.42578125" style="65" customWidth="1"/>
    <col min="13825" max="13825" width="19.28515625" style="65" customWidth="1"/>
    <col min="13826" max="13826" width="9.140625" style="65" customWidth="1"/>
    <col min="13827" max="13827" width="11" style="65" customWidth="1"/>
    <col min="13828" max="13828" width="9.140625" style="65"/>
    <col min="13829" max="13829" width="5" style="65" customWidth="1"/>
    <col min="13830" max="13830" width="17.5703125" style="65" customWidth="1"/>
    <col min="13831" max="13835" width="9.140625" style="65"/>
    <col min="13836" max="13836" width="3.140625" style="65" customWidth="1"/>
    <col min="13837" max="13838" width="0" style="65" hidden="1" customWidth="1"/>
    <col min="13839" max="14079" width="9.140625" style="65"/>
    <col min="14080" max="14080" width="34.42578125" style="65" customWidth="1"/>
    <col min="14081" max="14081" width="19.28515625" style="65" customWidth="1"/>
    <col min="14082" max="14082" width="9.140625" style="65" customWidth="1"/>
    <col min="14083" max="14083" width="11" style="65" customWidth="1"/>
    <col min="14084" max="14084" width="9.140625" style="65"/>
    <col min="14085" max="14085" width="5" style="65" customWidth="1"/>
    <col min="14086" max="14086" width="17.5703125" style="65" customWidth="1"/>
    <col min="14087" max="14091" width="9.140625" style="65"/>
    <col min="14092" max="14092" width="3.140625" style="65" customWidth="1"/>
    <col min="14093" max="14094" width="0" style="65" hidden="1" customWidth="1"/>
    <col min="14095" max="14335" width="9.140625" style="65"/>
    <col min="14336" max="14336" width="34.42578125" style="65" customWidth="1"/>
    <col min="14337" max="14337" width="19.28515625" style="65" customWidth="1"/>
    <col min="14338" max="14338" width="9.140625" style="65" customWidth="1"/>
    <col min="14339" max="14339" width="11" style="65" customWidth="1"/>
    <col min="14340" max="14340" width="9.140625" style="65"/>
    <col min="14341" max="14341" width="5" style="65" customWidth="1"/>
    <col min="14342" max="14342" width="17.5703125" style="65" customWidth="1"/>
    <col min="14343" max="14347" width="9.140625" style="65"/>
    <col min="14348" max="14348" width="3.140625" style="65" customWidth="1"/>
    <col min="14349" max="14350" width="0" style="65" hidden="1" customWidth="1"/>
    <col min="14351" max="14591" width="9.140625" style="65"/>
    <col min="14592" max="14592" width="34.42578125" style="65" customWidth="1"/>
    <col min="14593" max="14593" width="19.28515625" style="65" customWidth="1"/>
    <col min="14594" max="14594" width="9.140625" style="65" customWidth="1"/>
    <col min="14595" max="14595" width="11" style="65" customWidth="1"/>
    <col min="14596" max="14596" width="9.140625" style="65"/>
    <col min="14597" max="14597" width="5" style="65" customWidth="1"/>
    <col min="14598" max="14598" width="17.5703125" style="65" customWidth="1"/>
    <col min="14599" max="14603" width="9.140625" style="65"/>
    <col min="14604" max="14604" width="3.140625" style="65" customWidth="1"/>
    <col min="14605" max="14606" width="0" style="65" hidden="1" customWidth="1"/>
    <col min="14607" max="14847" width="9.140625" style="65"/>
    <col min="14848" max="14848" width="34.42578125" style="65" customWidth="1"/>
    <col min="14849" max="14849" width="19.28515625" style="65" customWidth="1"/>
    <col min="14850" max="14850" width="9.140625" style="65" customWidth="1"/>
    <col min="14851" max="14851" width="11" style="65" customWidth="1"/>
    <col min="14852" max="14852" width="9.140625" style="65"/>
    <col min="14853" max="14853" width="5" style="65" customWidth="1"/>
    <col min="14854" max="14854" width="17.5703125" style="65" customWidth="1"/>
    <col min="14855" max="14859" width="9.140625" style="65"/>
    <col min="14860" max="14860" width="3.140625" style="65" customWidth="1"/>
    <col min="14861" max="14862" width="0" style="65" hidden="1" customWidth="1"/>
    <col min="14863" max="15103" width="9.140625" style="65"/>
    <col min="15104" max="15104" width="34.42578125" style="65" customWidth="1"/>
    <col min="15105" max="15105" width="19.28515625" style="65" customWidth="1"/>
    <col min="15106" max="15106" width="9.140625" style="65" customWidth="1"/>
    <col min="15107" max="15107" width="11" style="65" customWidth="1"/>
    <col min="15108" max="15108" width="9.140625" style="65"/>
    <col min="15109" max="15109" width="5" style="65" customWidth="1"/>
    <col min="15110" max="15110" width="17.5703125" style="65" customWidth="1"/>
    <col min="15111" max="15115" width="9.140625" style="65"/>
    <col min="15116" max="15116" width="3.140625" style="65" customWidth="1"/>
    <col min="15117" max="15118" width="0" style="65" hidden="1" customWidth="1"/>
    <col min="15119" max="15359" width="9.140625" style="65"/>
    <col min="15360" max="15360" width="34.42578125" style="65" customWidth="1"/>
    <col min="15361" max="15361" width="19.28515625" style="65" customWidth="1"/>
    <col min="15362" max="15362" width="9.140625" style="65" customWidth="1"/>
    <col min="15363" max="15363" width="11" style="65" customWidth="1"/>
    <col min="15364" max="15364" width="9.140625" style="65"/>
    <col min="15365" max="15365" width="5" style="65" customWidth="1"/>
    <col min="15366" max="15366" width="17.5703125" style="65" customWidth="1"/>
    <col min="15367" max="15371" width="9.140625" style="65"/>
    <col min="15372" max="15372" width="3.140625" style="65" customWidth="1"/>
    <col min="15373" max="15374" width="0" style="65" hidden="1" customWidth="1"/>
    <col min="15375" max="15615" width="9.140625" style="65"/>
    <col min="15616" max="15616" width="34.42578125" style="65" customWidth="1"/>
    <col min="15617" max="15617" width="19.28515625" style="65" customWidth="1"/>
    <col min="15618" max="15618" width="9.140625" style="65" customWidth="1"/>
    <col min="15619" max="15619" width="11" style="65" customWidth="1"/>
    <col min="15620" max="15620" width="9.140625" style="65"/>
    <col min="15621" max="15621" width="5" style="65" customWidth="1"/>
    <col min="15622" max="15622" width="17.5703125" style="65" customWidth="1"/>
    <col min="15623" max="15627" width="9.140625" style="65"/>
    <col min="15628" max="15628" width="3.140625" style="65" customWidth="1"/>
    <col min="15629" max="15630" width="0" style="65" hidden="1" customWidth="1"/>
    <col min="15631" max="15871" width="9.140625" style="65"/>
    <col min="15872" max="15872" width="34.42578125" style="65" customWidth="1"/>
    <col min="15873" max="15873" width="19.28515625" style="65" customWidth="1"/>
    <col min="15874" max="15874" width="9.140625" style="65" customWidth="1"/>
    <col min="15875" max="15875" width="11" style="65" customWidth="1"/>
    <col min="15876" max="15876" width="9.140625" style="65"/>
    <col min="15877" max="15877" width="5" style="65" customWidth="1"/>
    <col min="15878" max="15878" width="17.5703125" style="65" customWidth="1"/>
    <col min="15879" max="15883" width="9.140625" style="65"/>
    <col min="15884" max="15884" width="3.140625" style="65" customWidth="1"/>
    <col min="15885" max="15886" width="0" style="65" hidden="1" customWidth="1"/>
    <col min="15887" max="16127" width="9.140625" style="65"/>
    <col min="16128" max="16128" width="34.42578125" style="65" customWidth="1"/>
    <col min="16129" max="16129" width="19.28515625" style="65" customWidth="1"/>
    <col min="16130" max="16130" width="9.140625" style="65" customWidth="1"/>
    <col min="16131" max="16131" width="11" style="65" customWidth="1"/>
    <col min="16132" max="16132" width="9.140625" style="65"/>
    <col min="16133" max="16133" width="5" style="65" customWidth="1"/>
    <col min="16134" max="16134" width="17.5703125" style="65" customWidth="1"/>
    <col min="16135" max="16139" width="9.140625" style="65"/>
    <col min="16140" max="16140" width="3.140625" style="65" customWidth="1"/>
    <col min="16141" max="16142" width="0" style="65" hidden="1" customWidth="1"/>
    <col min="16143" max="16384" width="9.140625" style="65"/>
  </cols>
  <sheetData>
    <row r="1" spans="1:14" s="64" customFormat="1">
      <c r="A1" s="82"/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2"/>
    </row>
    <row r="2" spans="1:14" s="64" customFormat="1" ht="18" customHeight="1">
      <c r="A2" s="1048"/>
      <c r="B2" s="1049"/>
      <c r="C2" s="1049"/>
      <c r="D2" s="1049"/>
      <c r="E2" s="1049"/>
      <c r="F2" s="1049"/>
      <c r="G2" s="1049"/>
      <c r="H2" s="1049"/>
      <c r="I2" s="1049"/>
      <c r="J2" s="1049"/>
      <c r="K2" s="1049"/>
      <c r="L2" s="1049"/>
      <c r="M2" s="1049"/>
      <c r="N2" s="1050"/>
    </row>
    <row r="3" spans="1:14" s="64" customFormat="1" ht="18" customHeight="1">
      <c r="A3" s="1051"/>
      <c r="B3" s="1052"/>
      <c r="C3" s="1052"/>
      <c r="D3" s="1052"/>
      <c r="E3" s="1052"/>
      <c r="F3" s="1052"/>
      <c r="G3" s="1052"/>
      <c r="H3" s="1052"/>
      <c r="I3" s="1052"/>
      <c r="J3" s="1052"/>
      <c r="K3" s="1052"/>
      <c r="L3" s="1052"/>
      <c r="M3" s="1052"/>
      <c r="N3" s="1053"/>
    </row>
    <row r="4" spans="1:14" s="64" customFormat="1" ht="18" customHeight="1">
      <c r="A4" s="1051"/>
      <c r="B4" s="1052"/>
      <c r="C4" s="1052"/>
      <c r="D4" s="1052"/>
      <c r="E4" s="1052"/>
      <c r="F4" s="1052"/>
      <c r="G4" s="1052"/>
      <c r="H4" s="1052"/>
      <c r="I4" s="1052"/>
      <c r="J4" s="1052"/>
      <c r="K4" s="1052"/>
      <c r="L4" s="1052"/>
      <c r="M4" s="1052"/>
      <c r="N4" s="1053"/>
    </row>
    <row r="5" spans="1:14" s="64" customFormat="1" ht="41.25" customHeight="1">
      <c r="A5" s="1054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5" s="1055"/>
      <c r="C5" s="1055"/>
      <c r="D5" s="1055"/>
      <c r="E5" s="1055"/>
      <c r="F5" s="1055"/>
      <c r="G5" s="1055"/>
      <c r="H5" s="1055"/>
      <c r="I5" s="1055"/>
      <c r="J5" s="1055"/>
      <c r="K5" s="1055"/>
      <c r="L5" s="1055"/>
      <c r="M5" s="1055"/>
      <c r="N5" s="1056"/>
    </row>
    <row r="6" spans="1:14" ht="18" customHeight="1">
      <c r="A6" s="150"/>
      <c r="B6" s="151"/>
      <c r="C6" s="151"/>
      <c r="D6" s="152"/>
      <c r="E6" s="153"/>
      <c r="F6" s="154"/>
      <c r="G6" s="154"/>
      <c r="H6" s="154"/>
      <c r="I6" s="154"/>
      <c r="J6" s="155"/>
      <c r="K6" s="155"/>
      <c r="L6" s="155"/>
      <c r="M6" s="155"/>
      <c r="N6" s="156"/>
    </row>
    <row r="7" spans="1:14">
      <c r="A7" s="1057" t="s">
        <v>458</v>
      </c>
      <c r="B7" s="1058"/>
      <c r="C7" s="1058"/>
      <c r="D7" s="1058"/>
      <c r="E7" s="1058"/>
      <c r="F7" s="1058"/>
      <c r="G7" s="1058"/>
      <c r="H7" s="1058"/>
      <c r="I7" s="1058"/>
      <c r="J7" s="1058"/>
      <c r="K7" s="1058"/>
      <c r="L7" s="1058"/>
      <c r="M7" s="1058"/>
      <c r="N7" s="1059"/>
    </row>
    <row r="8" spans="1:14">
      <c r="A8" s="1057"/>
      <c r="B8" s="1058"/>
      <c r="C8" s="1058"/>
      <c r="D8" s="1058"/>
      <c r="E8" s="1058"/>
      <c r="F8" s="1058"/>
      <c r="G8" s="1058"/>
      <c r="H8" s="1058"/>
      <c r="I8" s="1058"/>
      <c r="J8" s="1058"/>
      <c r="K8" s="1058"/>
      <c r="L8" s="1058"/>
      <c r="M8" s="1058"/>
      <c r="N8" s="1059"/>
    </row>
    <row r="9" spans="1:14" ht="15.7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9"/>
    </row>
    <row r="10" spans="1:14" ht="15.75">
      <c r="A10" s="1046" t="s">
        <v>73</v>
      </c>
      <c r="B10" s="1047"/>
      <c r="C10" s="160"/>
      <c r="D10" s="160"/>
      <c r="E10" s="160"/>
      <c r="F10" s="160"/>
      <c r="G10" s="160"/>
      <c r="H10" s="161"/>
      <c r="I10" s="160"/>
      <c r="J10" s="162"/>
      <c r="K10" s="162"/>
      <c r="L10" s="162"/>
      <c r="M10" s="162"/>
      <c r="N10" s="163"/>
    </row>
    <row r="11" spans="1:14" ht="20.25" customHeight="1">
      <c r="A11" s="147"/>
      <c r="B11" s="148"/>
      <c r="C11" s="164" t="s">
        <v>74</v>
      </c>
      <c r="D11" s="164" t="s">
        <v>75</v>
      </c>
      <c r="E11" s="164" t="s">
        <v>76</v>
      </c>
      <c r="F11" s="1043" t="s">
        <v>456</v>
      </c>
      <c r="G11" s="1043"/>
      <c r="H11" s="1043"/>
      <c r="I11" s="1043"/>
      <c r="J11" s="1043"/>
      <c r="K11" s="1043"/>
      <c r="L11" s="1043"/>
      <c r="M11" s="1043"/>
      <c r="N11" s="1044"/>
    </row>
    <row r="12" spans="1:14" ht="12.75" customHeight="1">
      <c r="A12" s="1062" t="s">
        <v>77</v>
      </c>
      <c r="B12" s="1063"/>
      <c r="C12" s="165"/>
      <c r="D12" s="166"/>
      <c r="E12" s="167"/>
      <c r="F12" s="1043"/>
      <c r="G12" s="1043"/>
      <c r="H12" s="1043"/>
      <c r="I12" s="1043"/>
      <c r="J12" s="1043"/>
      <c r="K12" s="1043"/>
      <c r="L12" s="1043"/>
      <c r="M12" s="1043"/>
      <c r="N12" s="1044"/>
    </row>
    <row r="13" spans="1:14" ht="12.75" customHeight="1">
      <c r="A13" s="1062" t="s">
        <v>78</v>
      </c>
      <c r="B13" s="1063"/>
      <c r="C13" s="165"/>
      <c r="D13" s="166"/>
      <c r="E13" s="167"/>
      <c r="F13" s="148"/>
      <c r="G13" s="148"/>
      <c r="H13" s="148"/>
      <c r="I13" s="1045"/>
      <c r="J13" s="1045"/>
      <c r="K13" s="1045" t="s">
        <v>449</v>
      </c>
      <c r="L13" s="148"/>
      <c r="M13" s="148"/>
      <c r="N13" s="149"/>
    </row>
    <row r="14" spans="1:14" ht="12.75" customHeight="1">
      <c r="A14" s="1062" t="s">
        <v>401</v>
      </c>
      <c r="B14" s="1063"/>
      <c r="C14" s="165"/>
      <c r="D14" s="166"/>
      <c r="E14" s="167"/>
      <c r="F14" s="510"/>
      <c r="G14" s="148"/>
      <c r="H14" s="148"/>
      <c r="I14" s="1045"/>
      <c r="J14" s="1045"/>
      <c r="K14" s="1045"/>
      <c r="L14" s="148"/>
      <c r="M14" s="148"/>
      <c r="N14" s="149"/>
    </row>
    <row r="15" spans="1:14" ht="12.75" customHeight="1">
      <c r="A15" s="1062" t="s">
        <v>402</v>
      </c>
      <c r="B15" s="1063"/>
      <c r="C15" s="165"/>
      <c r="D15" s="166"/>
      <c r="E15" s="167"/>
      <c r="F15" s="510"/>
      <c r="G15" s="148"/>
      <c r="H15" s="148"/>
      <c r="I15" s="148"/>
      <c r="J15" s="148"/>
      <c r="K15" s="148"/>
      <c r="L15" s="148"/>
      <c r="M15" s="148"/>
      <c r="N15" s="149"/>
    </row>
    <row r="16" spans="1:14" ht="12.75" customHeight="1">
      <c r="A16" s="1064" t="s">
        <v>79</v>
      </c>
      <c r="B16" s="1065"/>
      <c r="C16" s="1065"/>
      <c r="D16" s="1065"/>
      <c r="E16" s="168">
        <f>E12+E14</f>
        <v>0</v>
      </c>
      <c r="F16" s="148"/>
      <c r="G16" s="148"/>
      <c r="H16" s="148"/>
      <c r="I16" s="148"/>
      <c r="J16" s="148"/>
      <c r="K16" s="148"/>
      <c r="L16" s="148"/>
      <c r="M16" s="148"/>
      <c r="N16" s="149"/>
    </row>
    <row r="17" spans="1:14" ht="12.75" customHeight="1">
      <c r="A17" s="1064" t="s">
        <v>80</v>
      </c>
      <c r="B17" s="1065"/>
      <c r="C17" s="1065"/>
      <c r="D17" s="1065"/>
      <c r="E17" s="168">
        <f>E13+E15</f>
        <v>0</v>
      </c>
      <c r="F17" s="148"/>
      <c r="G17" s="148"/>
      <c r="H17" s="148"/>
      <c r="I17" s="148"/>
      <c r="J17" s="148"/>
      <c r="K17" s="148"/>
      <c r="L17" s="148"/>
      <c r="M17" s="148"/>
      <c r="N17" s="149"/>
    </row>
    <row r="18" spans="1:14" ht="23.25">
      <c r="A18" s="169"/>
      <c r="B18" s="170"/>
      <c r="C18" s="170"/>
      <c r="D18" s="170"/>
      <c r="E18" s="170"/>
      <c r="F18" s="170"/>
      <c r="G18" s="145"/>
      <c r="H18" s="145"/>
      <c r="I18" s="145"/>
      <c r="J18" s="145"/>
      <c r="K18" s="145"/>
      <c r="L18" s="145"/>
      <c r="M18" s="145"/>
      <c r="N18" s="146"/>
    </row>
    <row r="19" spans="1:14">
      <c r="A19" s="171"/>
      <c r="B19" s="172"/>
      <c r="C19" s="172"/>
      <c r="D19" s="172"/>
      <c r="E19" s="145"/>
      <c r="F19" s="145"/>
      <c r="G19" s="145"/>
      <c r="H19" s="145"/>
      <c r="I19" s="145"/>
      <c r="J19" s="145"/>
      <c r="K19" s="145"/>
      <c r="L19" s="145"/>
      <c r="M19" s="145"/>
      <c r="N19" s="146"/>
    </row>
    <row r="20" spans="1:14" ht="15.75">
      <c r="A20" s="1046" t="s">
        <v>81</v>
      </c>
      <c r="B20" s="1047"/>
      <c r="C20" s="160"/>
      <c r="D20" s="160"/>
      <c r="E20" s="160"/>
      <c r="F20" s="160"/>
      <c r="G20" s="160"/>
      <c r="H20" s="161"/>
      <c r="I20" s="160"/>
      <c r="J20" s="162"/>
      <c r="K20" s="162"/>
      <c r="L20" s="162"/>
      <c r="M20" s="162"/>
      <c r="N20" s="163"/>
    </row>
    <row r="21" spans="1:14">
      <c r="A21" s="173"/>
      <c r="B21" s="145"/>
      <c r="C21" s="145"/>
      <c r="D21" s="443" t="s">
        <v>518</v>
      </c>
      <c r="E21" s="443"/>
      <c r="F21" s="443"/>
      <c r="H21" s="444"/>
      <c r="I21" s="443" t="s">
        <v>82</v>
      </c>
      <c r="J21" s="145"/>
      <c r="K21" s="145"/>
      <c r="L21" s="145"/>
      <c r="M21" s="145"/>
      <c r="N21" s="146"/>
    </row>
    <row r="22" spans="1:14">
      <c r="A22" s="173"/>
      <c r="B22" s="145"/>
      <c r="C22" s="145"/>
      <c r="D22" s="443" t="s">
        <v>519</v>
      </c>
      <c r="E22" s="443"/>
      <c r="F22" s="443"/>
      <c r="H22" s="444"/>
      <c r="I22" s="443" t="s">
        <v>82</v>
      </c>
      <c r="J22" s="145"/>
      <c r="K22" s="145"/>
      <c r="L22" s="145"/>
      <c r="M22" s="145"/>
      <c r="N22" s="146"/>
    </row>
    <row r="23" spans="1:14" ht="12.75" customHeight="1">
      <c r="A23" s="173"/>
      <c r="B23" s="145"/>
      <c r="C23" s="145"/>
      <c r="D23" s="443" t="s">
        <v>567</v>
      </c>
      <c r="E23" s="443"/>
      <c r="F23" s="443"/>
      <c r="H23" s="444"/>
      <c r="I23" s="443" t="s">
        <v>82</v>
      </c>
      <c r="J23" s="145"/>
      <c r="K23" s="145"/>
      <c r="L23" s="145"/>
      <c r="M23" s="145"/>
      <c r="N23" s="146"/>
    </row>
    <row r="24" spans="1:14" ht="12.75" customHeight="1">
      <c r="A24" s="173"/>
      <c r="B24" s="145"/>
      <c r="C24" s="145"/>
      <c r="D24" s="443" t="s">
        <v>520</v>
      </c>
      <c r="E24" s="443"/>
      <c r="F24" s="443"/>
      <c r="H24" s="444"/>
      <c r="I24" s="443" t="s">
        <v>82</v>
      </c>
      <c r="J24" s="145"/>
      <c r="K24" s="145"/>
      <c r="L24" s="145"/>
      <c r="M24" s="145"/>
      <c r="N24" s="146"/>
    </row>
    <row r="25" spans="1:14" ht="15.75">
      <c r="A25" s="157"/>
      <c r="B25" s="158"/>
      <c r="C25" s="172"/>
      <c r="D25" s="443" t="s">
        <v>521</v>
      </c>
      <c r="E25" s="443"/>
      <c r="F25" s="443"/>
      <c r="H25" s="444"/>
      <c r="I25" s="443" t="s">
        <v>82</v>
      </c>
      <c r="J25" s="145"/>
      <c r="K25" s="145"/>
      <c r="L25" s="145"/>
      <c r="M25" s="145"/>
      <c r="N25" s="146"/>
    </row>
    <row r="26" spans="1:14">
      <c r="A26" s="173"/>
      <c r="B26" s="145"/>
      <c r="C26" s="145"/>
      <c r="D26" s="443" t="s">
        <v>522</v>
      </c>
      <c r="E26" s="443"/>
      <c r="F26" s="443"/>
      <c r="H26" s="444"/>
      <c r="I26" s="443" t="s">
        <v>82</v>
      </c>
      <c r="J26" s="145"/>
      <c r="K26" s="145"/>
      <c r="L26" s="145"/>
      <c r="M26" s="145"/>
      <c r="N26" s="146"/>
    </row>
    <row r="27" spans="1:14">
      <c r="A27" s="173"/>
      <c r="B27" s="145"/>
      <c r="C27" s="145"/>
      <c r="D27" s="443" t="s">
        <v>568</v>
      </c>
      <c r="E27" s="443"/>
      <c r="F27" s="443"/>
      <c r="H27" s="444"/>
      <c r="I27" s="443" t="s">
        <v>82</v>
      </c>
      <c r="J27" s="145"/>
      <c r="K27" s="145"/>
      <c r="L27" s="145"/>
      <c r="M27" s="145"/>
      <c r="N27" s="146"/>
    </row>
    <row r="28" spans="1:14">
      <c r="A28" s="173"/>
      <c r="B28" s="145"/>
      <c r="C28" s="145"/>
      <c r="D28" s="443" t="s">
        <v>569</v>
      </c>
      <c r="E28" s="443"/>
      <c r="F28" s="443"/>
      <c r="H28" s="444"/>
      <c r="I28" s="443" t="s">
        <v>82</v>
      </c>
      <c r="J28" s="145"/>
      <c r="K28" s="145"/>
      <c r="L28" s="145"/>
      <c r="M28" s="145"/>
      <c r="N28" s="146"/>
    </row>
    <row r="29" spans="1:14">
      <c r="A29" s="173"/>
      <c r="B29" s="145"/>
      <c r="C29" s="145"/>
      <c r="D29" s="443" t="s">
        <v>523</v>
      </c>
      <c r="E29" s="443"/>
      <c r="F29" s="443"/>
      <c r="H29" s="444"/>
      <c r="I29" s="443" t="s">
        <v>82</v>
      </c>
      <c r="J29" s="145"/>
      <c r="K29" s="145"/>
      <c r="L29" s="145"/>
      <c r="M29" s="145"/>
      <c r="N29" s="146"/>
    </row>
    <row r="30" spans="1:14">
      <c r="A30" s="173"/>
      <c r="B30" s="145"/>
      <c r="C30" s="145"/>
      <c r="D30" s="172" t="s">
        <v>524</v>
      </c>
      <c r="E30" s="172"/>
      <c r="F30" s="172"/>
      <c r="H30" s="444"/>
      <c r="I30" s="172" t="s">
        <v>82</v>
      </c>
      <c r="J30" s="145"/>
      <c r="K30" s="145"/>
      <c r="L30" s="145"/>
      <c r="M30" s="145"/>
      <c r="N30" s="146"/>
    </row>
    <row r="31" spans="1:14">
      <c r="A31" s="173"/>
      <c r="B31" s="145"/>
      <c r="C31" s="145"/>
      <c r="D31" s="172" t="s">
        <v>570</v>
      </c>
      <c r="E31" s="172"/>
      <c r="F31" s="172"/>
      <c r="H31" s="444"/>
      <c r="I31" s="172" t="s">
        <v>82</v>
      </c>
      <c r="J31" s="145"/>
      <c r="K31" s="145"/>
      <c r="L31" s="145"/>
      <c r="M31" s="145"/>
      <c r="N31" s="146"/>
    </row>
    <row r="32" spans="1:14" ht="12.75" customHeight="1">
      <c r="A32" s="173"/>
      <c r="B32" s="145"/>
      <c r="C32" s="145"/>
      <c r="D32" s="145"/>
      <c r="E32" s="172"/>
      <c r="F32" s="172"/>
      <c r="G32" s="172"/>
      <c r="H32" s="174"/>
      <c r="I32" s="172"/>
      <c r="J32" s="145"/>
      <c r="K32" s="145"/>
      <c r="L32" s="145"/>
      <c r="M32" s="175"/>
      <c r="N32" s="146"/>
    </row>
    <row r="33" spans="1:19" ht="12.75" customHeight="1">
      <c r="A33" s="173"/>
      <c r="B33" s="145"/>
      <c r="C33" s="145"/>
      <c r="D33" s="145"/>
      <c r="E33" s="176" t="s">
        <v>83</v>
      </c>
      <c r="F33" s="172"/>
      <c r="G33" s="172"/>
      <c r="H33" s="177">
        <f>ROUND(SUM(H20:H31),2)</f>
        <v>0</v>
      </c>
      <c r="I33" s="172" t="s">
        <v>82</v>
      </c>
      <c r="J33" s="145"/>
      <c r="K33" s="145"/>
      <c r="L33" s="145"/>
      <c r="M33" s="175"/>
      <c r="N33" s="146"/>
    </row>
    <row r="34" spans="1:19" ht="12.75" customHeight="1">
      <c r="A34" s="178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80"/>
    </row>
    <row r="35" spans="1:19" ht="15.75">
      <c r="A35" s="1046" t="s">
        <v>84</v>
      </c>
      <c r="B35" s="1047" t="s">
        <v>85</v>
      </c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3"/>
    </row>
    <row r="36" spans="1:19">
      <c r="A36" s="1060" t="s">
        <v>79</v>
      </c>
      <c r="B36" s="1061"/>
      <c r="C36" s="1061"/>
      <c r="D36" s="1061"/>
      <c r="E36" s="181">
        <f>E16*H33</f>
        <v>0</v>
      </c>
      <c r="F36" s="182" t="s">
        <v>86</v>
      </c>
      <c r="G36" s="183"/>
      <c r="H36" s="183"/>
      <c r="I36" s="183"/>
      <c r="J36" s="183"/>
      <c r="K36" s="183"/>
      <c r="L36" s="183"/>
      <c r="M36" s="183"/>
      <c r="N36" s="184"/>
    </row>
    <row r="37" spans="1:19">
      <c r="A37" s="1060" t="s">
        <v>80</v>
      </c>
      <c r="B37" s="1061"/>
      <c r="C37" s="1061"/>
      <c r="D37" s="1061"/>
      <c r="E37" s="181">
        <f>E17*H33</f>
        <v>0</v>
      </c>
      <c r="F37" s="182" t="s">
        <v>86</v>
      </c>
      <c r="G37" s="183"/>
      <c r="H37" s="183"/>
      <c r="I37" s="183"/>
      <c r="J37" s="183"/>
      <c r="K37" s="183"/>
      <c r="L37" s="183"/>
      <c r="M37" s="183"/>
      <c r="N37" s="184"/>
    </row>
    <row r="38" spans="1:19">
      <c r="A38" s="84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6"/>
    </row>
    <row r="39" spans="1:19">
      <c r="A39" s="83"/>
    </row>
    <row r="40" spans="1:19">
      <c r="A40" s="84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</row>
    <row r="44" spans="1:19" ht="14.25">
      <c r="A44" s="295"/>
      <c r="B44" s="1066"/>
      <c r="C44" s="1066"/>
      <c r="D44" s="1066"/>
      <c r="E44" s="1066"/>
      <c r="F44" s="1066"/>
      <c r="G44" s="1066"/>
      <c r="H44" s="1066"/>
      <c r="I44" s="432"/>
      <c r="J44" s="432"/>
      <c r="K44" s="432"/>
      <c r="L44" s="432"/>
      <c r="M44" s="432"/>
      <c r="N44" s="432"/>
      <c r="O44" s="432"/>
      <c r="P44" s="432"/>
      <c r="Q44" s="432"/>
      <c r="R44" s="432"/>
      <c r="S44" s="432"/>
    </row>
    <row r="45" spans="1:19" ht="14.25">
      <c r="A45" s="295"/>
      <c r="B45" s="1066"/>
      <c r="C45" s="1066"/>
      <c r="D45" s="1066"/>
      <c r="E45" s="1066"/>
      <c r="F45" s="1066"/>
      <c r="G45" s="1066"/>
      <c r="H45" s="1066"/>
      <c r="I45" s="432"/>
      <c r="J45" s="432"/>
      <c r="K45" s="432"/>
      <c r="L45" s="432"/>
      <c r="M45" s="432"/>
      <c r="N45" s="432"/>
      <c r="O45" s="432"/>
      <c r="P45" s="432"/>
      <c r="Q45" s="432"/>
      <c r="R45" s="432"/>
      <c r="S45" s="432"/>
    </row>
    <row r="46" spans="1:19" ht="14.25">
      <c r="A46" s="307"/>
      <c r="B46" s="1067"/>
      <c r="C46" s="1067"/>
      <c r="D46" s="1067"/>
      <c r="E46" s="1067"/>
      <c r="F46" s="1067"/>
      <c r="G46" s="1067"/>
      <c r="H46" s="1067"/>
      <c r="I46" s="432"/>
      <c r="J46" s="432"/>
      <c r="K46" s="432"/>
      <c r="L46" s="432"/>
      <c r="M46" s="432"/>
      <c r="N46" s="432"/>
      <c r="O46" s="432"/>
      <c r="P46" s="432"/>
      <c r="Q46" s="432"/>
      <c r="R46" s="432"/>
      <c r="S46" s="432"/>
    </row>
    <row r="47" spans="1:19" ht="14.25">
      <c r="A47" s="295"/>
      <c r="B47" s="1066"/>
      <c r="C47" s="1066"/>
      <c r="D47" s="1066"/>
      <c r="E47" s="1066"/>
      <c r="F47" s="1066"/>
      <c r="G47" s="1066"/>
      <c r="H47" s="1066"/>
      <c r="I47" s="432"/>
      <c r="J47" s="432"/>
      <c r="K47" s="432"/>
      <c r="L47" s="432"/>
      <c r="M47" s="432"/>
      <c r="N47" s="432"/>
      <c r="O47" s="432"/>
      <c r="P47" s="432"/>
      <c r="Q47" s="432"/>
      <c r="R47" s="432"/>
      <c r="S47" s="432"/>
    </row>
    <row r="48" spans="1:19" ht="14.25">
      <c r="A48" s="307"/>
      <c r="B48" s="1067"/>
      <c r="C48" s="1067"/>
      <c r="D48" s="1067"/>
      <c r="E48" s="1067"/>
      <c r="F48" s="1067"/>
      <c r="G48" s="1067"/>
      <c r="H48" s="1067"/>
      <c r="I48" s="432"/>
      <c r="J48" s="432"/>
      <c r="K48" s="432"/>
      <c r="L48" s="432"/>
      <c r="M48" s="432"/>
      <c r="N48" s="432"/>
      <c r="O48" s="432"/>
      <c r="P48" s="432"/>
      <c r="Q48" s="432"/>
      <c r="R48" s="432"/>
      <c r="S48" s="432"/>
    </row>
    <row r="49" spans="1:19" ht="14.25">
      <c r="A49" s="295"/>
      <c r="B49" s="1066"/>
      <c r="C49" s="1066"/>
      <c r="D49" s="1066"/>
      <c r="E49" s="1066"/>
      <c r="F49" s="1066"/>
      <c r="G49" s="1066"/>
      <c r="H49" s="1066"/>
      <c r="I49" s="432"/>
      <c r="J49" s="432"/>
      <c r="K49" s="432"/>
      <c r="L49" s="432"/>
      <c r="M49" s="432"/>
      <c r="N49" s="432"/>
      <c r="O49" s="432"/>
      <c r="P49" s="432"/>
      <c r="Q49" s="432"/>
      <c r="R49" s="432"/>
      <c r="S49" s="432"/>
    </row>
    <row r="50" spans="1:19" ht="14.25">
      <c r="A50" s="307"/>
      <c r="B50" s="1068"/>
      <c r="C50" s="1068"/>
      <c r="D50" s="1068"/>
      <c r="E50" s="1068"/>
      <c r="F50" s="1068"/>
      <c r="G50" s="1068"/>
      <c r="H50" s="1068"/>
      <c r="I50" s="432"/>
      <c r="J50" s="432"/>
      <c r="K50" s="432"/>
      <c r="L50" s="432"/>
      <c r="M50" s="432"/>
      <c r="N50" s="432"/>
      <c r="O50" s="432"/>
      <c r="P50" s="432"/>
      <c r="Q50" s="432"/>
      <c r="R50" s="432"/>
      <c r="S50" s="432"/>
    </row>
    <row r="51" spans="1:19" ht="14.25">
      <c r="A51" s="307"/>
      <c r="B51" s="1067"/>
      <c r="C51" s="1067"/>
      <c r="D51" s="1067"/>
      <c r="E51" s="1067"/>
      <c r="F51" s="1067"/>
      <c r="G51" s="1067"/>
      <c r="H51" s="1067"/>
      <c r="I51" s="432"/>
      <c r="J51" s="432"/>
      <c r="K51" s="432"/>
      <c r="L51" s="432"/>
      <c r="M51" s="432"/>
      <c r="N51" s="432"/>
      <c r="O51" s="432"/>
      <c r="P51" s="432"/>
      <c r="Q51" s="432"/>
      <c r="R51" s="432"/>
      <c r="S51" s="432"/>
    </row>
    <row r="52" spans="1:19" ht="14.25">
      <c r="A52" s="307"/>
      <c r="B52" s="1067"/>
      <c r="C52" s="1067"/>
      <c r="D52" s="1067"/>
      <c r="E52" s="1067"/>
      <c r="F52" s="1067"/>
      <c r="G52" s="1067"/>
      <c r="H52" s="1067"/>
      <c r="I52" s="432"/>
      <c r="J52" s="432"/>
      <c r="K52" s="432"/>
      <c r="L52" s="432"/>
      <c r="M52" s="432"/>
      <c r="N52" s="432"/>
      <c r="O52" s="432"/>
      <c r="P52" s="432"/>
      <c r="Q52" s="432"/>
      <c r="R52" s="432"/>
      <c r="S52" s="432"/>
    </row>
    <row r="53" spans="1:19" ht="14.25">
      <c r="A53" s="307"/>
      <c r="B53" s="1067"/>
      <c r="C53" s="1067"/>
      <c r="D53" s="1067"/>
      <c r="E53" s="1067"/>
      <c r="F53" s="1067"/>
      <c r="G53" s="1067"/>
      <c r="H53" s="1067"/>
      <c r="I53" s="432"/>
      <c r="J53" s="432"/>
      <c r="K53" s="432"/>
      <c r="L53" s="432"/>
      <c r="M53" s="432"/>
      <c r="N53" s="432"/>
      <c r="O53" s="432"/>
      <c r="P53" s="432"/>
      <c r="Q53" s="432"/>
      <c r="R53" s="432"/>
      <c r="S53" s="432"/>
    </row>
    <row r="54" spans="1:19" ht="14.25">
      <c r="A54" s="307"/>
      <c r="B54" s="1067"/>
      <c r="C54" s="1067"/>
      <c r="D54" s="1067"/>
      <c r="E54" s="1067"/>
      <c r="F54" s="1067"/>
      <c r="G54" s="1067"/>
      <c r="H54" s="1067"/>
      <c r="I54" s="432"/>
      <c r="J54" s="432"/>
      <c r="K54" s="432"/>
      <c r="L54" s="432"/>
      <c r="M54" s="432"/>
      <c r="N54" s="432"/>
      <c r="O54" s="432"/>
      <c r="P54" s="432"/>
      <c r="Q54" s="432"/>
      <c r="R54" s="432"/>
      <c r="S54" s="432"/>
    </row>
    <row r="55" spans="1:19" ht="14.25">
      <c r="A55" s="307"/>
      <c r="B55" s="1067"/>
      <c r="C55" s="1067"/>
      <c r="D55" s="1067"/>
      <c r="E55" s="1067"/>
      <c r="F55" s="1067"/>
      <c r="G55" s="1067"/>
      <c r="H55" s="1067"/>
      <c r="I55" s="432"/>
      <c r="J55" s="432"/>
      <c r="K55" s="432"/>
      <c r="L55" s="432"/>
      <c r="M55" s="432"/>
      <c r="N55" s="432"/>
      <c r="O55" s="432"/>
      <c r="P55" s="432"/>
      <c r="Q55" s="432"/>
      <c r="R55" s="432"/>
      <c r="S55" s="432"/>
    </row>
    <row r="56" spans="1:19" ht="14.25">
      <c r="A56" s="307"/>
      <c r="B56" s="560"/>
      <c r="C56" s="560"/>
      <c r="D56" s="560"/>
      <c r="E56" s="560"/>
      <c r="F56" s="560"/>
      <c r="G56" s="560"/>
      <c r="H56" s="560"/>
      <c r="I56" s="432"/>
      <c r="J56" s="432"/>
      <c r="K56" s="432"/>
      <c r="L56" s="432"/>
      <c r="M56" s="432"/>
      <c r="N56" s="432"/>
      <c r="O56" s="432"/>
      <c r="P56" s="432"/>
      <c r="Q56" s="432"/>
      <c r="R56" s="432"/>
      <c r="S56" s="432"/>
    </row>
    <row r="57" spans="1:19" ht="14.25">
      <c r="A57" s="307"/>
      <c r="B57" s="560"/>
      <c r="C57" s="560"/>
      <c r="D57" s="560"/>
      <c r="E57" s="560"/>
      <c r="F57" s="560"/>
      <c r="G57" s="560"/>
      <c r="H57" s="560"/>
      <c r="I57" s="432"/>
      <c r="J57" s="432"/>
      <c r="K57" s="432"/>
      <c r="L57" s="432"/>
      <c r="M57" s="432"/>
      <c r="N57" s="432"/>
      <c r="O57" s="432"/>
      <c r="P57" s="432"/>
      <c r="Q57" s="432"/>
      <c r="R57" s="432"/>
      <c r="S57" s="432"/>
    </row>
    <row r="58" spans="1:19" ht="14.25">
      <c r="A58" s="295"/>
      <c r="B58" s="1066"/>
      <c r="C58" s="1066"/>
      <c r="D58" s="1066"/>
      <c r="E58" s="1066"/>
      <c r="F58" s="1066"/>
      <c r="G58" s="1066"/>
      <c r="H58" s="1066"/>
      <c r="I58" s="432"/>
      <c r="J58" s="432"/>
      <c r="K58" s="432"/>
      <c r="L58" s="432"/>
      <c r="M58" s="432"/>
      <c r="N58" s="432"/>
      <c r="O58" s="432"/>
      <c r="P58" s="432"/>
      <c r="Q58" s="432"/>
      <c r="R58" s="432"/>
      <c r="S58" s="432"/>
    </row>
    <row r="59" spans="1:19" ht="14.25">
      <c r="A59" s="307"/>
      <c r="B59" s="1067"/>
      <c r="C59" s="1067"/>
      <c r="D59" s="1067"/>
      <c r="E59" s="1067"/>
      <c r="F59" s="1067"/>
      <c r="G59" s="1067"/>
      <c r="H59" s="1067"/>
      <c r="I59" s="432"/>
      <c r="J59" s="432"/>
      <c r="K59" s="432"/>
      <c r="L59" s="432"/>
      <c r="M59" s="432"/>
      <c r="N59" s="432"/>
      <c r="O59" s="432"/>
      <c r="P59" s="432"/>
      <c r="Q59" s="432"/>
      <c r="R59" s="432"/>
      <c r="S59" s="432"/>
    </row>
    <row r="60" spans="1:19" ht="14.25">
      <c r="A60" s="295"/>
      <c r="B60" s="1066"/>
      <c r="C60" s="1066"/>
      <c r="D60" s="1066"/>
      <c r="E60" s="1066"/>
      <c r="F60" s="1066"/>
      <c r="G60" s="1066"/>
      <c r="H60" s="1066"/>
      <c r="I60" s="432"/>
      <c r="J60" s="432"/>
      <c r="K60" s="432"/>
      <c r="L60" s="432"/>
      <c r="M60" s="432"/>
      <c r="N60" s="432"/>
      <c r="O60" s="432"/>
      <c r="P60" s="432"/>
      <c r="Q60" s="432"/>
      <c r="R60" s="432"/>
      <c r="S60" s="432"/>
    </row>
    <row r="61" spans="1:19" ht="14.25">
      <c r="A61" s="307"/>
      <c r="B61" s="1067"/>
      <c r="C61" s="1067"/>
      <c r="D61" s="1067"/>
      <c r="E61" s="1067"/>
      <c r="F61" s="1067"/>
      <c r="G61" s="1067"/>
      <c r="H61" s="1067"/>
      <c r="I61" s="432"/>
      <c r="J61" s="432"/>
      <c r="K61" s="432"/>
      <c r="L61" s="432"/>
      <c r="M61" s="432"/>
      <c r="N61" s="432"/>
      <c r="O61" s="432"/>
      <c r="P61" s="432"/>
      <c r="Q61" s="432"/>
      <c r="R61" s="432"/>
      <c r="S61" s="432"/>
    </row>
    <row r="62" spans="1:19" ht="14.25">
      <c r="A62" s="307"/>
      <c r="B62" s="1067"/>
      <c r="C62" s="1067"/>
      <c r="D62" s="1067"/>
      <c r="E62" s="1067"/>
      <c r="F62" s="1067"/>
      <c r="G62" s="1067"/>
      <c r="H62" s="1067"/>
      <c r="I62" s="432"/>
      <c r="J62" s="432"/>
      <c r="K62" s="432"/>
      <c r="L62" s="432"/>
      <c r="M62" s="432"/>
      <c r="N62" s="432"/>
      <c r="O62" s="432"/>
      <c r="P62" s="432"/>
      <c r="Q62" s="432"/>
      <c r="R62" s="432"/>
      <c r="S62" s="432"/>
    </row>
    <row r="63" spans="1:19" ht="14.25">
      <c r="A63" s="307"/>
      <c r="B63" s="1067"/>
      <c r="C63" s="1067"/>
      <c r="D63" s="1067"/>
      <c r="E63" s="1067"/>
      <c r="F63" s="1067"/>
      <c r="G63" s="1067"/>
      <c r="H63" s="1067"/>
      <c r="I63" s="432"/>
      <c r="J63" s="432"/>
      <c r="K63" s="432"/>
      <c r="L63" s="432"/>
      <c r="M63" s="432"/>
      <c r="N63" s="432"/>
      <c r="O63" s="432"/>
      <c r="P63" s="432"/>
      <c r="Q63" s="432"/>
      <c r="R63" s="432"/>
      <c r="S63" s="432"/>
    </row>
    <row r="64" spans="1:19" ht="14.25">
      <c r="A64" s="307"/>
      <c r="B64" s="1067"/>
      <c r="C64" s="1067"/>
      <c r="D64" s="1067"/>
      <c r="E64" s="1067"/>
      <c r="F64" s="1067"/>
      <c r="G64" s="1067"/>
      <c r="H64" s="1067"/>
      <c r="I64" s="432"/>
      <c r="J64" s="432"/>
      <c r="K64" s="432"/>
      <c r="L64" s="432"/>
      <c r="M64" s="432"/>
      <c r="N64" s="432"/>
      <c r="O64" s="432"/>
      <c r="P64" s="432"/>
      <c r="Q64" s="432"/>
      <c r="R64" s="432"/>
      <c r="S64" s="432"/>
    </row>
    <row r="65" spans="1:61" ht="14.25">
      <c r="A65" s="307"/>
      <c r="B65" s="1067"/>
      <c r="C65" s="1067"/>
      <c r="D65" s="1067"/>
      <c r="E65" s="1067"/>
      <c r="F65" s="1067"/>
      <c r="G65" s="1067"/>
      <c r="H65" s="1067"/>
      <c r="I65" s="432"/>
      <c r="J65" s="432"/>
      <c r="K65" s="432"/>
      <c r="L65" s="432"/>
      <c r="M65" s="432"/>
      <c r="N65" s="432"/>
      <c r="O65" s="432"/>
      <c r="P65" s="432"/>
      <c r="Q65" s="432"/>
      <c r="R65" s="432"/>
      <c r="S65" s="432"/>
    </row>
    <row r="66" spans="1:61" ht="14.25">
      <c r="A66" s="307"/>
      <c r="B66" s="560"/>
      <c r="C66" s="560"/>
      <c r="D66" s="560"/>
      <c r="E66" s="560"/>
      <c r="F66" s="560"/>
      <c r="G66" s="560"/>
      <c r="H66" s="560"/>
      <c r="I66" s="432"/>
      <c r="J66" s="432"/>
      <c r="K66" s="432"/>
      <c r="L66" s="432"/>
      <c r="M66" s="432"/>
      <c r="N66" s="432"/>
      <c r="O66" s="432"/>
      <c r="P66" s="432"/>
      <c r="Q66" s="432"/>
      <c r="R66" s="432"/>
      <c r="S66" s="432"/>
    </row>
    <row r="67" spans="1:61" ht="14.25">
      <c r="A67" s="433"/>
      <c r="B67" s="1070"/>
      <c r="C67" s="1070"/>
      <c r="D67" s="1070"/>
      <c r="E67" s="1070"/>
      <c r="F67" s="1070"/>
      <c r="G67" s="1070"/>
      <c r="H67" s="1070"/>
      <c r="I67" s="434"/>
      <c r="J67" s="432"/>
      <c r="K67" s="432"/>
      <c r="L67" s="432"/>
      <c r="M67" s="432"/>
      <c r="N67" s="432"/>
      <c r="O67" s="432"/>
      <c r="P67" s="432"/>
      <c r="Q67" s="432"/>
      <c r="R67" s="432"/>
      <c r="S67" s="432"/>
    </row>
    <row r="68" spans="1:61" ht="14.25">
      <c r="A68" s="433"/>
      <c r="B68" s="1071"/>
      <c r="C68" s="1071"/>
      <c r="D68" s="1071"/>
      <c r="E68" s="1071"/>
      <c r="F68" s="1071"/>
      <c r="G68" s="1071"/>
      <c r="H68" s="1071"/>
      <c r="I68" s="434"/>
      <c r="J68" s="434"/>
      <c r="K68" s="434"/>
      <c r="L68" s="434"/>
      <c r="M68" s="434"/>
      <c r="N68" s="434"/>
      <c r="O68" s="434"/>
      <c r="P68" s="434"/>
      <c r="Q68" s="434"/>
      <c r="R68" s="434"/>
      <c r="S68" s="434"/>
    </row>
    <row r="69" spans="1:61" ht="14.25">
      <c r="A69" s="433"/>
      <c r="B69" s="1070"/>
      <c r="C69" s="1070"/>
      <c r="D69" s="1070"/>
      <c r="E69" s="1070"/>
      <c r="F69" s="1070"/>
      <c r="G69" s="1070"/>
      <c r="H69" s="1070"/>
      <c r="I69" s="434"/>
      <c r="J69" s="432"/>
      <c r="K69" s="432"/>
      <c r="L69" s="432"/>
      <c r="M69" s="432"/>
      <c r="N69" s="432"/>
      <c r="O69" s="432"/>
      <c r="P69" s="432"/>
      <c r="Q69" s="432"/>
      <c r="R69" s="432"/>
      <c r="S69" s="432"/>
    </row>
    <row r="70" spans="1:61" ht="15">
      <c r="A70" s="433"/>
      <c r="B70" s="1071"/>
      <c r="C70" s="1071"/>
      <c r="D70" s="1071"/>
      <c r="E70" s="1071"/>
      <c r="F70" s="1071"/>
      <c r="G70" s="1071"/>
      <c r="H70" s="1071"/>
      <c r="I70" s="434"/>
      <c r="J70" s="432"/>
      <c r="K70" s="432"/>
      <c r="L70" s="432"/>
      <c r="M70" s="432"/>
      <c r="N70" s="432"/>
      <c r="O70" s="432"/>
      <c r="P70" s="432"/>
      <c r="Q70" s="432"/>
      <c r="R70" s="432"/>
      <c r="S70" s="432"/>
      <c r="BI70" s="88"/>
    </row>
    <row r="71" spans="1:61" ht="14.25">
      <c r="A71" s="433"/>
      <c r="B71" s="1070"/>
      <c r="C71" s="1070"/>
      <c r="D71" s="1070"/>
      <c r="E71" s="1070"/>
      <c r="F71" s="1070"/>
      <c r="G71" s="1070"/>
      <c r="H71" s="1070"/>
      <c r="I71" s="434"/>
      <c r="J71" s="432"/>
      <c r="K71" s="432"/>
      <c r="L71" s="432"/>
      <c r="M71" s="432"/>
      <c r="N71" s="432"/>
      <c r="O71" s="432"/>
      <c r="P71" s="432"/>
      <c r="Q71" s="432"/>
      <c r="R71" s="432"/>
      <c r="S71" s="432"/>
    </row>
    <row r="72" spans="1:61" ht="14.25">
      <c r="A72" s="433"/>
      <c r="B72" s="1070"/>
      <c r="C72" s="1070"/>
      <c r="D72" s="1070"/>
      <c r="E72" s="1070"/>
      <c r="F72" s="1070"/>
      <c r="G72" s="1070"/>
      <c r="H72" s="1070"/>
      <c r="I72" s="434"/>
      <c r="J72" s="432"/>
      <c r="K72" s="432"/>
      <c r="L72" s="432"/>
      <c r="M72" s="432"/>
      <c r="N72" s="432"/>
      <c r="O72" s="432"/>
      <c r="P72" s="432"/>
      <c r="Q72" s="432"/>
      <c r="R72" s="432"/>
      <c r="S72" s="432"/>
    </row>
    <row r="73" spans="1:61" ht="14.25">
      <c r="A73" s="433"/>
      <c r="B73" s="1071"/>
      <c r="C73" s="1071"/>
      <c r="D73" s="1071"/>
      <c r="E73" s="1071"/>
      <c r="F73" s="1071"/>
      <c r="G73" s="1071"/>
      <c r="H73" s="1071"/>
      <c r="I73" s="434"/>
      <c r="J73" s="432"/>
      <c r="K73" s="432"/>
      <c r="L73" s="432"/>
      <c r="M73" s="432"/>
      <c r="N73" s="432"/>
      <c r="O73" s="432"/>
      <c r="P73" s="432"/>
      <c r="Q73" s="432"/>
      <c r="R73" s="432"/>
      <c r="S73" s="432"/>
    </row>
    <row r="74" spans="1:61" ht="14.25">
      <c r="A74" s="433"/>
      <c r="B74" s="1070"/>
      <c r="C74" s="1070"/>
      <c r="D74" s="1070"/>
      <c r="E74" s="1070"/>
      <c r="F74" s="1070"/>
      <c r="G74" s="1070"/>
      <c r="H74" s="1070"/>
      <c r="I74" s="434"/>
      <c r="J74" s="432"/>
      <c r="K74" s="432"/>
      <c r="L74" s="432"/>
      <c r="M74" s="432"/>
      <c r="N74" s="432"/>
      <c r="O74" s="432"/>
      <c r="P74" s="432"/>
      <c r="Q74" s="432"/>
      <c r="R74" s="432"/>
      <c r="S74" s="432"/>
    </row>
    <row r="75" spans="1:6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</row>
  </sheetData>
  <mergeCells count="47">
    <mergeCell ref="A17:D17"/>
    <mergeCell ref="A2:N2"/>
    <mergeCell ref="A3:N3"/>
    <mergeCell ref="A4:N4"/>
    <mergeCell ref="A5:N5"/>
    <mergeCell ref="A7:N8"/>
    <mergeCell ref="A10:B10"/>
    <mergeCell ref="A12:B12"/>
    <mergeCell ref="A13:B13"/>
    <mergeCell ref="A14:B14"/>
    <mergeCell ref="A15:B15"/>
    <mergeCell ref="A16:D16"/>
    <mergeCell ref="B51:H51"/>
    <mergeCell ref="A20:B20"/>
    <mergeCell ref="A35:B35"/>
    <mergeCell ref="A36:D36"/>
    <mergeCell ref="A37:D37"/>
    <mergeCell ref="B44:H44"/>
    <mergeCell ref="B45:H45"/>
    <mergeCell ref="B46:H46"/>
    <mergeCell ref="B47:H47"/>
    <mergeCell ref="B48:H48"/>
    <mergeCell ref="B49:H49"/>
    <mergeCell ref="B50:H50"/>
    <mergeCell ref="B65:H65"/>
    <mergeCell ref="B52:H52"/>
    <mergeCell ref="B53:H53"/>
    <mergeCell ref="B54:H54"/>
    <mergeCell ref="B55:H55"/>
    <mergeCell ref="B58:H58"/>
    <mergeCell ref="B59:H59"/>
    <mergeCell ref="B73:H73"/>
    <mergeCell ref="B74:H74"/>
    <mergeCell ref="F11:N12"/>
    <mergeCell ref="I13:J14"/>
    <mergeCell ref="K13:K14"/>
    <mergeCell ref="B67:H67"/>
    <mergeCell ref="B68:H68"/>
    <mergeCell ref="B69:H69"/>
    <mergeCell ref="B70:H70"/>
    <mergeCell ref="B71:H71"/>
    <mergeCell ref="B72:H72"/>
    <mergeCell ref="B60:H60"/>
    <mergeCell ref="B61:H61"/>
    <mergeCell ref="B62:H62"/>
    <mergeCell ref="B63:H63"/>
    <mergeCell ref="B64:H6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A1:BI75"/>
  <sheetViews>
    <sheetView showGridLines="0" view="pageBreakPreview" topLeftCell="A27" zoomScaleSheetLayoutView="100" workbookViewId="0">
      <selection activeCell="J53" sqref="J53"/>
    </sheetView>
  </sheetViews>
  <sheetFormatPr defaultRowHeight="12.75"/>
  <cols>
    <col min="1" max="1" width="9.140625" style="64"/>
    <col min="2" max="2" width="34.42578125" style="64" customWidth="1"/>
    <col min="3" max="3" width="17.5703125" style="64" bestFit="1" customWidth="1"/>
    <col min="4" max="4" width="8" style="64" bestFit="1" customWidth="1"/>
    <col min="5" max="5" width="46.28515625" style="64" bestFit="1" customWidth="1"/>
    <col min="6" max="6" width="9.140625" style="64"/>
    <col min="7" max="7" width="5" style="64" customWidth="1"/>
    <col min="8" max="8" width="17.5703125" style="64" customWidth="1"/>
    <col min="9" max="13" width="9.140625" style="64"/>
    <col min="14" max="14" width="3.140625" style="64" customWidth="1"/>
    <col min="15" max="255" width="9.140625" style="65"/>
    <col min="256" max="256" width="34.42578125" style="65" customWidth="1"/>
    <col min="257" max="257" width="19.28515625" style="65" customWidth="1"/>
    <col min="258" max="258" width="9.140625" style="65" customWidth="1"/>
    <col min="259" max="259" width="11" style="65" customWidth="1"/>
    <col min="260" max="260" width="9.140625" style="65"/>
    <col min="261" max="261" width="5" style="65" customWidth="1"/>
    <col min="262" max="262" width="17.5703125" style="65" customWidth="1"/>
    <col min="263" max="267" width="9.140625" style="65"/>
    <col min="268" max="268" width="3.140625" style="65" customWidth="1"/>
    <col min="269" max="270" width="0" style="65" hidden="1" customWidth="1"/>
    <col min="271" max="511" width="9.140625" style="65"/>
    <col min="512" max="512" width="34.42578125" style="65" customWidth="1"/>
    <col min="513" max="513" width="19.28515625" style="65" customWidth="1"/>
    <col min="514" max="514" width="9.140625" style="65" customWidth="1"/>
    <col min="515" max="515" width="11" style="65" customWidth="1"/>
    <col min="516" max="516" width="9.140625" style="65"/>
    <col min="517" max="517" width="5" style="65" customWidth="1"/>
    <col min="518" max="518" width="17.5703125" style="65" customWidth="1"/>
    <col min="519" max="523" width="9.140625" style="65"/>
    <col min="524" max="524" width="3.140625" style="65" customWidth="1"/>
    <col min="525" max="526" width="0" style="65" hidden="1" customWidth="1"/>
    <col min="527" max="767" width="9.140625" style="65"/>
    <col min="768" max="768" width="34.42578125" style="65" customWidth="1"/>
    <col min="769" max="769" width="19.28515625" style="65" customWidth="1"/>
    <col min="770" max="770" width="9.140625" style="65" customWidth="1"/>
    <col min="771" max="771" width="11" style="65" customWidth="1"/>
    <col min="772" max="772" width="9.140625" style="65"/>
    <col min="773" max="773" width="5" style="65" customWidth="1"/>
    <col min="774" max="774" width="17.5703125" style="65" customWidth="1"/>
    <col min="775" max="779" width="9.140625" style="65"/>
    <col min="780" max="780" width="3.140625" style="65" customWidth="1"/>
    <col min="781" max="782" width="0" style="65" hidden="1" customWidth="1"/>
    <col min="783" max="1023" width="9.140625" style="65"/>
    <col min="1024" max="1024" width="34.42578125" style="65" customWidth="1"/>
    <col min="1025" max="1025" width="19.28515625" style="65" customWidth="1"/>
    <col min="1026" max="1026" width="9.140625" style="65" customWidth="1"/>
    <col min="1027" max="1027" width="11" style="65" customWidth="1"/>
    <col min="1028" max="1028" width="9.140625" style="65"/>
    <col min="1029" max="1029" width="5" style="65" customWidth="1"/>
    <col min="1030" max="1030" width="17.5703125" style="65" customWidth="1"/>
    <col min="1031" max="1035" width="9.140625" style="65"/>
    <col min="1036" max="1036" width="3.140625" style="65" customWidth="1"/>
    <col min="1037" max="1038" width="0" style="65" hidden="1" customWidth="1"/>
    <col min="1039" max="1279" width="9.140625" style="65"/>
    <col min="1280" max="1280" width="34.42578125" style="65" customWidth="1"/>
    <col min="1281" max="1281" width="19.28515625" style="65" customWidth="1"/>
    <col min="1282" max="1282" width="9.140625" style="65" customWidth="1"/>
    <col min="1283" max="1283" width="11" style="65" customWidth="1"/>
    <col min="1284" max="1284" width="9.140625" style="65"/>
    <col min="1285" max="1285" width="5" style="65" customWidth="1"/>
    <col min="1286" max="1286" width="17.5703125" style="65" customWidth="1"/>
    <col min="1287" max="1291" width="9.140625" style="65"/>
    <col min="1292" max="1292" width="3.140625" style="65" customWidth="1"/>
    <col min="1293" max="1294" width="0" style="65" hidden="1" customWidth="1"/>
    <col min="1295" max="1535" width="9.140625" style="65"/>
    <col min="1536" max="1536" width="34.42578125" style="65" customWidth="1"/>
    <col min="1537" max="1537" width="19.28515625" style="65" customWidth="1"/>
    <col min="1538" max="1538" width="9.140625" style="65" customWidth="1"/>
    <col min="1539" max="1539" width="11" style="65" customWidth="1"/>
    <col min="1540" max="1540" width="9.140625" style="65"/>
    <col min="1541" max="1541" width="5" style="65" customWidth="1"/>
    <col min="1542" max="1542" width="17.5703125" style="65" customWidth="1"/>
    <col min="1543" max="1547" width="9.140625" style="65"/>
    <col min="1548" max="1548" width="3.140625" style="65" customWidth="1"/>
    <col min="1549" max="1550" width="0" style="65" hidden="1" customWidth="1"/>
    <col min="1551" max="1791" width="9.140625" style="65"/>
    <col min="1792" max="1792" width="34.42578125" style="65" customWidth="1"/>
    <col min="1793" max="1793" width="19.28515625" style="65" customWidth="1"/>
    <col min="1794" max="1794" width="9.140625" style="65" customWidth="1"/>
    <col min="1795" max="1795" width="11" style="65" customWidth="1"/>
    <col min="1796" max="1796" width="9.140625" style="65"/>
    <col min="1797" max="1797" width="5" style="65" customWidth="1"/>
    <col min="1798" max="1798" width="17.5703125" style="65" customWidth="1"/>
    <col min="1799" max="1803" width="9.140625" style="65"/>
    <col min="1804" max="1804" width="3.140625" style="65" customWidth="1"/>
    <col min="1805" max="1806" width="0" style="65" hidden="1" customWidth="1"/>
    <col min="1807" max="2047" width="9.140625" style="65"/>
    <col min="2048" max="2048" width="34.42578125" style="65" customWidth="1"/>
    <col min="2049" max="2049" width="19.28515625" style="65" customWidth="1"/>
    <col min="2050" max="2050" width="9.140625" style="65" customWidth="1"/>
    <col min="2051" max="2051" width="11" style="65" customWidth="1"/>
    <col min="2052" max="2052" width="9.140625" style="65"/>
    <col min="2053" max="2053" width="5" style="65" customWidth="1"/>
    <col min="2054" max="2054" width="17.5703125" style="65" customWidth="1"/>
    <col min="2055" max="2059" width="9.140625" style="65"/>
    <col min="2060" max="2060" width="3.140625" style="65" customWidth="1"/>
    <col min="2061" max="2062" width="0" style="65" hidden="1" customWidth="1"/>
    <col min="2063" max="2303" width="9.140625" style="65"/>
    <col min="2304" max="2304" width="34.42578125" style="65" customWidth="1"/>
    <col min="2305" max="2305" width="19.28515625" style="65" customWidth="1"/>
    <col min="2306" max="2306" width="9.140625" style="65" customWidth="1"/>
    <col min="2307" max="2307" width="11" style="65" customWidth="1"/>
    <col min="2308" max="2308" width="9.140625" style="65"/>
    <col min="2309" max="2309" width="5" style="65" customWidth="1"/>
    <col min="2310" max="2310" width="17.5703125" style="65" customWidth="1"/>
    <col min="2311" max="2315" width="9.140625" style="65"/>
    <col min="2316" max="2316" width="3.140625" style="65" customWidth="1"/>
    <col min="2317" max="2318" width="0" style="65" hidden="1" customWidth="1"/>
    <col min="2319" max="2559" width="9.140625" style="65"/>
    <col min="2560" max="2560" width="34.42578125" style="65" customWidth="1"/>
    <col min="2561" max="2561" width="19.28515625" style="65" customWidth="1"/>
    <col min="2562" max="2562" width="9.140625" style="65" customWidth="1"/>
    <col min="2563" max="2563" width="11" style="65" customWidth="1"/>
    <col min="2564" max="2564" width="9.140625" style="65"/>
    <col min="2565" max="2565" width="5" style="65" customWidth="1"/>
    <col min="2566" max="2566" width="17.5703125" style="65" customWidth="1"/>
    <col min="2567" max="2571" width="9.140625" style="65"/>
    <col min="2572" max="2572" width="3.140625" style="65" customWidth="1"/>
    <col min="2573" max="2574" width="0" style="65" hidden="1" customWidth="1"/>
    <col min="2575" max="2815" width="9.140625" style="65"/>
    <col min="2816" max="2816" width="34.42578125" style="65" customWidth="1"/>
    <col min="2817" max="2817" width="19.28515625" style="65" customWidth="1"/>
    <col min="2818" max="2818" width="9.140625" style="65" customWidth="1"/>
    <col min="2819" max="2819" width="11" style="65" customWidth="1"/>
    <col min="2820" max="2820" width="9.140625" style="65"/>
    <col min="2821" max="2821" width="5" style="65" customWidth="1"/>
    <col min="2822" max="2822" width="17.5703125" style="65" customWidth="1"/>
    <col min="2823" max="2827" width="9.140625" style="65"/>
    <col min="2828" max="2828" width="3.140625" style="65" customWidth="1"/>
    <col min="2829" max="2830" width="0" style="65" hidden="1" customWidth="1"/>
    <col min="2831" max="3071" width="9.140625" style="65"/>
    <col min="3072" max="3072" width="34.42578125" style="65" customWidth="1"/>
    <col min="3073" max="3073" width="19.28515625" style="65" customWidth="1"/>
    <col min="3074" max="3074" width="9.140625" style="65" customWidth="1"/>
    <col min="3075" max="3075" width="11" style="65" customWidth="1"/>
    <col min="3076" max="3076" width="9.140625" style="65"/>
    <col min="3077" max="3077" width="5" style="65" customWidth="1"/>
    <col min="3078" max="3078" width="17.5703125" style="65" customWidth="1"/>
    <col min="3079" max="3083" width="9.140625" style="65"/>
    <col min="3084" max="3084" width="3.140625" style="65" customWidth="1"/>
    <col min="3085" max="3086" width="0" style="65" hidden="1" customWidth="1"/>
    <col min="3087" max="3327" width="9.140625" style="65"/>
    <col min="3328" max="3328" width="34.42578125" style="65" customWidth="1"/>
    <col min="3329" max="3329" width="19.28515625" style="65" customWidth="1"/>
    <col min="3330" max="3330" width="9.140625" style="65" customWidth="1"/>
    <col min="3331" max="3331" width="11" style="65" customWidth="1"/>
    <col min="3332" max="3332" width="9.140625" style="65"/>
    <col min="3333" max="3333" width="5" style="65" customWidth="1"/>
    <col min="3334" max="3334" width="17.5703125" style="65" customWidth="1"/>
    <col min="3335" max="3339" width="9.140625" style="65"/>
    <col min="3340" max="3340" width="3.140625" style="65" customWidth="1"/>
    <col min="3341" max="3342" width="0" style="65" hidden="1" customWidth="1"/>
    <col min="3343" max="3583" width="9.140625" style="65"/>
    <col min="3584" max="3584" width="34.42578125" style="65" customWidth="1"/>
    <col min="3585" max="3585" width="19.28515625" style="65" customWidth="1"/>
    <col min="3586" max="3586" width="9.140625" style="65" customWidth="1"/>
    <col min="3587" max="3587" width="11" style="65" customWidth="1"/>
    <col min="3588" max="3588" width="9.140625" style="65"/>
    <col min="3589" max="3589" width="5" style="65" customWidth="1"/>
    <col min="3590" max="3590" width="17.5703125" style="65" customWidth="1"/>
    <col min="3591" max="3595" width="9.140625" style="65"/>
    <col min="3596" max="3596" width="3.140625" style="65" customWidth="1"/>
    <col min="3597" max="3598" width="0" style="65" hidden="1" customWidth="1"/>
    <col min="3599" max="3839" width="9.140625" style="65"/>
    <col min="3840" max="3840" width="34.42578125" style="65" customWidth="1"/>
    <col min="3841" max="3841" width="19.28515625" style="65" customWidth="1"/>
    <col min="3842" max="3842" width="9.140625" style="65" customWidth="1"/>
    <col min="3843" max="3843" width="11" style="65" customWidth="1"/>
    <col min="3844" max="3844" width="9.140625" style="65"/>
    <col min="3845" max="3845" width="5" style="65" customWidth="1"/>
    <col min="3846" max="3846" width="17.5703125" style="65" customWidth="1"/>
    <col min="3847" max="3851" width="9.140625" style="65"/>
    <col min="3852" max="3852" width="3.140625" style="65" customWidth="1"/>
    <col min="3853" max="3854" width="0" style="65" hidden="1" customWidth="1"/>
    <col min="3855" max="4095" width="9.140625" style="65"/>
    <col min="4096" max="4096" width="34.42578125" style="65" customWidth="1"/>
    <col min="4097" max="4097" width="19.28515625" style="65" customWidth="1"/>
    <col min="4098" max="4098" width="9.140625" style="65" customWidth="1"/>
    <col min="4099" max="4099" width="11" style="65" customWidth="1"/>
    <col min="4100" max="4100" width="9.140625" style="65"/>
    <col min="4101" max="4101" width="5" style="65" customWidth="1"/>
    <col min="4102" max="4102" width="17.5703125" style="65" customWidth="1"/>
    <col min="4103" max="4107" width="9.140625" style="65"/>
    <col min="4108" max="4108" width="3.140625" style="65" customWidth="1"/>
    <col min="4109" max="4110" width="0" style="65" hidden="1" customWidth="1"/>
    <col min="4111" max="4351" width="9.140625" style="65"/>
    <col min="4352" max="4352" width="34.42578125" style="65" customWidth="1"/>
    <col min="4353" max="4353" width="19.28515625" style="65" customWidth="1"/>
    <col min="4354" max="4354" width="9.140625" style="65" customWidth="1"/>
    <col min="4355" max="4355" width="11" style="65" customWidth="1"/>
    <col min="4356" max="4356" width="9.140625" style="65"/>
    <col min="4357" max="4357" width="5" style="65" customWidth="1"/>
    <col min="4358" max="4358" width="17.5703125" style="65" customWidth="1"/>
    <col min="4359" max="4363" width="9.140625" style="65"/>
    <col min="4364" max="4364" width="3.140625" style="65" customWidth="1"/>
    <col min="4365" max="4366" width="0" style="65" hidden="1" customWidth="1"/>
    <col min="4367" max="4607" width="9.140625" style="65"/>
    <col min="4608" max="4608" width="34.42578125" style="65" customWidth="1"/>
    <col min="4609" max="4609" width="19.28515625" style="65" customWidth="1"/>
    <col min="4610" max="4610" width="9.140625" style="65" customWidth="1"/>
    <col min="4611" max="4611" width="11" style="65" customWidth="1"/>
    <col min="4612" max="4612" width="9.140625" style="65"/>
    <col min="4613" max="4613" width="5" style="65" customWidth="1"/>
    <col min="4614" max="4614" width="17.5703125" style="65" customWidth="1"/>
    <col min="4615" max="4619" width="9.140625" style="65"/>
    <col min="4620" max="4620" width="3.140625" style="65" customWidth="1"/>
    <col min="4621" max="4622" width="0" style="65" hidden="1" customWidth="1"/>
    <col min="4623" max="4863" width="9.140625" style="65"/>
    <col min="4864" max="4864" width="34.42578125" style="65" customWidth="1"/>
    <col min="4865" max="4865" width="19.28515625" style="65" customWidth="1"/>
    <col min="4866" max="4866" width="9.140625" style="65" customWidth="1"/>
    <col min="4867" max="4867" width="11" style="65" customWidth="1"/>
    <col min="4868" max="4868" width="9.140625" style="65"/>
    <col min="4869" max="4869" width="5" style="65" customWidth="1"/>
    <col min="4870" max="4870" width="17.5703125" style="65" customWidth="1"/>
    <col min="4871" max="4875" width="9.140625" style="65"/>
    <col min="4876" max="4876" width="3.140625" style="65" customWidth="1"/>
    <col min="4877" max="4878" width="0" style="65" hidden="1" customWidth="1"/>
    <col min="4879" max="5119" width="9.140625" style="65"/>
    <col min="5120" max="5120" width="34.42578125" style="65" customWidth="1"/>
    <col min="5121" max="5121" width="19.28515625" style="65" customWidth="1"/>
    <col min="5122" max="5122" width="9.140625" style="65" customWidth="1"/>
    <col min="5123" max="5123" width="11" style="65" customWidth="1"/>
    <col min="5124" max="5124" width="9.140625" style="65"/>
    <col min="5125" max="5125" width="5" style="65" customWidth="1"/>
    <col min="5126" max="5126" width="17.5703125" style="65" customWidth="1"/>
    <col min="5127" max="5131" width="9.140625" style="65"/>
    <col min="5132" max="5132" width="3.140625" style="65" customWidth="1"/>
    <col min="5133" max="5134" width="0" style="65" hidden="1" customWidth="1"/>
    <col min="5135" max="5375" width="9.140625" style="65"/>
    <col min="5376" max="5376" width="34.42578125" style="65" customWidth="1"/>
    <col min="5377" max="5377" width="19.28515625" style="65" customWidth="1"/>
    <col min="5378" max="5378" width="9.140625" style="65" customWidth="1"/>
    <col min="5379" max="5379" width="11" style="65" customWidth="1"/>
    <col min="5380" max="5380" width="9.140625" style="65"/>
    <col min="5381" max="5381" width="5" style="65" customWidth="1"/>
    <col min="5382" max="5382" width="17.5703125" style="65" customWidth="1"/>
    <col min="5383" max="5387" width="9.140625" style="65"/>
    <col min="5388" max="5388" width="3.140625" style="65" customWidth="1"/>
    <col min="5389" max="5390" width="0" style="65" hidden="1" customWidth="1"/>
    <col min="5391" max="5631" width="9.140625" style="65"/>
    <col min="5632" max="5632" width="34.42578125" style="65" customWidth="1"/>
    <col min="5633" max="5633" width="19.28515625" style="65" customWidth="1"/>
    <col min="5634" max="5634" width="9.140625" style="65" customWidth="1"/>
    <col min="5635" max="5635" width="11" style="65" customWidth="1"/>
    <col min="5636" max="5636" width="9.140625" style="65"/>
    <col min="5637" max="5637" width="5" style="65" customWidth="1"/>
    <col min="5638" max="5638" width="17.5703125" style="65" customWidth="1"/>
    <col min="5639" max="5643" width="9.140625" style="65"/>
    <col min="5644" max="5644" width="3.140625" style="65" customWidth="1"/>
    <col min="5645" max="5646" width="0" style="65" hidden="1" customWidth="1"/>
    <col min="5647" max="5887" width="9.140625" style="65"/>
    <col min="5888" max="5888" width="34.42578125" style="65" customWidth="1"/>
    <col min="5889" max="5889" width="19.28515625" style="65" customWidth="1"/>
    <col min="5890" max="5890" width="9.140625" style="65" customWidth="1"/>
    <col min="5891" max="5891" width="11" style="65" customWidth="1"/>
    <col min="5892" max="5892" width="9.140625" style="65"/>
    <col min="5893" max="5893" width="5" style="65" customWidth="1"/>
    <col min="5894" max="5894" width="17.5703125" style="65" customWidth="1"/>
    <col min="5895" max="5899" width="9.140625" style="65"/>
    <col min="5900" max="5900" width="3.140625" style="65" customWidth="1"/>
    <col min="5901" max="5902" width="0" style="65" hidden="1" customWidth="1"/>
    <col min="5903" max="6143" width="9.140625" style="65"/>
    <col min="6144" max="6144" width="34.42578125" style="65" customWidth="1"/>
    <col min="6145" max="6145" width="19.28515625" style="65" customWidth="1"/>
    <col min="6146" max="6146" width="9.140625" style="65" customWidth="1"/>
    <col min="6147" max="6147" width="11" style="65" customWidth="1"/>
    <col min="6148" max="6148" width="9.140625" style="65"/>
    <col min="6149" max="6149" width="5" style="65" customWidth="1"/>
    <col min="6150" max="6150" width="17.5703125" style="65" customWidth="1"/>
    <col min="6151" max="6155" width="9.140625" style="65"/>
    <col min="6156" max="6156" width="3.140625" style="65" customWidth="1"/>
    <col min="6157" max="6158" width="0" style="65" hidden="1" customWidth="1"/>
    <col min="6159" max="6399" width="9.140625" style="65"/>
    <col min="6400" max="6400" width="34.42578125" style="65" customWidth="1"/>
    <col min="6401" max="6401" width="19.28515625" style="65" customWidth="1"/>
    <col min="6402" max="6402" width="9.140625" style="65" customWidth="1"/>
    <col min="6403" max="6403" width="11" style="65" customWidth="1"/>
    <col min="6404" max="6404" width="9.140625" style="65"/>
    <col min="6405" max="6405" width="5" style="65" customWidth="1"/>
    <col min="6406" max="6406" width="17.5703125" style="65" customWidth="1"/>
    <col min="6407" max="6411" width="9.140625" style="65"/>
    <col min="6412" max="6412" width="3.140625" style="65" customWidth="1"/>
    <col min="6413" max="6414" width="0" style="65" hidden="1" customWidth="1"/>
    <col min="6415" max="6655" width="9.140625" style="65"/>
    <col min="6656" max="6656" width="34.42578125" style="65" customWidth="1"/>
    <col min="6657" max="6657" width="19.28515625" style="65" customWidth="1"/>
    <col min="6658" max="6658" width="9.140625" style="65" customWidth="1"/>
    <col min="6659" max="6659" width="11" style="65" customWidth="1"/>
    <col min="6660" max="6660" width="9.140625" style="65"/>
    <col min="6661" max="6661" width="5" style="65" customWidth="1"/>
    <col min="6662" max="6662" width="17.5703125" style="65" customWidth="1"/>
    <col min="6663" max="6667" width="9.140625" style="65"/>
    <col min="6668" max="6668" width="3.140625" style="65" customWidth="1"/>
    <col min="6669" max="6670" width="0" style="65" hidden="1" customWidth="1"/>
    <col min="6671" max="6911" width="9.140625" style="65"/>
    <col min="6912" max="6912" width="34.42578125" style="65" customWidth="1"/>
    <col min="6913" max="6913" width="19.28515625" style="65" customWidth="1"/>
    <col min="6914" max="6914" width="9.140625" style="65" customWidth="1"/>
    <col min="6915" max="6915" width="11" style="65" customWidth="1"/>
    <col min="6916" max="6916" width="9.140625" style="65"/>
    <col min="6917" max="6917" width="5" style="65" customWidth="1"/>
    <col min="6918" max="6918" width="17.5703125" style="65" customWidth="1"/>
    <col min="6919" max="6923" width="9.140625" style="65"/>
    <col min="6924" max="6924" width="3.140625" style="65" customWidth="1"/>
    <col min="6925" max="6926" width="0" style="65" hidden="1" customWidth="1"/>
    <col min="6927" max="7167" width="9.140625" style="65"/>
    <col min="7168" max="7168" width="34.42578125" style="65" customWidth="1"/>
    <col min="7169" max="7169" width="19.28515625" style="65" customWidth="1"/>
    <col min="7170" max="7170" width="9.140625" style="65" customWidth="1"/>
    <col min="7171" max="7171" width="11" style="65" customWidth="1"/>
    <col min="7172" max="7172" width="9.140625" style="65"/>
    <col min="7173" max="7173" width="5" style="65" customWidth="1"/>
    <col min="7174" max="7174" width="17.5703125" style="65" customWidth="1"/>
    <col min="7175" max="7179" width="9.140625" style="65"/>
    <col min="7180" max="7180" width="3.140625" style="65" customWidth="1"/>
    <col min="7181" max="7182" width="0" style="65" hidden="1" customWidth="1"/>
    <col min="7183" max="7423" width="9.140625" style="65"/>
    <col min="7424" max="7424" width="34.42578125" style="65" customWidth="1"/>
    <col min="7425" max="7425" width="19.28515625" style="65" customWidth="1"/>
    <col min="7426" max="7426" width="9.140625" style="65" customWidth="1"/>
    <col min="7427" max="7427" width="11" style="65" customWidth="1"/>
    <col min="7428" max="7428" width="9.140625" style="65"/>
    <col min="7429" max="7429" width="5" style="65" customWidth="1"/>
    <col min="7430" max="7430" width="17.5703125" style="65" customWidth="1"/>
    <col min="7431" max="7435" width="9.140625" style="65"/>
    <col min="7436" max="7436" width="3.140625" style="65" customWidth="1"/>
    <col min="7437" max="7438" width="0" style="65" hidden="1" customWidth="1"/>
    <col min="7439" max="7679" width="9.140625" style="65"/>
    <col min="7680" max="7680" width="34.42578125" style="65" customWidth="1"/>
    <col min="7681" max="7681" width="19.28515625" style="65" customWidth="1"/>
    <col min="7682" max="7682" width="9.140625" style="65" customWidth="1"/>
    <col min="7683" max="7683" width="11" style="65" customWidth="1"/>
    <col min="7684" max="7684" width="9.140625" style="65"/>
    <col min="7685" max="7685" width="5" style="65" customWidth="1"/>
    <col min="7686" max="7686" width="17.5703125" style="65" customWidth="1"/>
    <col min="7687" max="7691" width="9.140625" style="65"/>
    <col min="7692" max="7692" width="3.140625" style="65" customWidth="1"/>
    <col min="7693" max="7694" width="0" style="65" hidden="1" customWidth="1"/>
    <col min="7695" max="7935" width="9.140625" style="65"/>
    <col min="7936" max="7936" width="34.42578125" style="65" customWidth="1"/>
    <col min="7937" max="7937" width="19.28515625" style="65" customWidth="1"/>
    <col min="7938" max="7938" width="9.140625" style="65" customWidth="1"/>
    <col min="7939" max="7939" width="11" style="65" customWidth="1"/>
    <col min="7940" max="7940" width="9.140625" style="65"/>
    <col min="7941" max="7941" width="5" style="65" customWidth="1"/>
    <col min="7942" max="7942" width="17.5703125" style="65" customWidth="1"/>
    <col min="7943" max="7947" width="9.140625" style="65"/>
    <col min="7948" max="7948" width="3.140625" style="65" customWidth="1"/>
    <col min="7949" max="7950" width="0" style="65" hidden="1" customWidth="1"/>
    <col min="7951" max="8191" width="9.140625" style="65"/>
    <col min="8192" max="8192" width="34.42578125" style="65" customWidth="1"/>
    <col min="8193" max="8193" width="19.28515625" style="65" customWidth="1"/>
    <col min="8194" max="8194" width="9.140625" style="65" customWidth="1"/>
    <col min="8195" max="8195" width="11" style="65" customWidth="1"/>
    <col min="8196" max="8196" width="9.140625" style="65"/>
    <col min="8197" max="8197" width="5" style="65" customWidth="1"/>
    <col min="8198" max="8198" width="17.5703125" style="65" customWidth="1"/>
    <col min="8199" max="8203" width="9.140625" style="65"/>
    <col min="8204" max="8204" width="3.140625" style="65" customWidth="1"/>
    <col min="8205" max="8206" width="0" style="65" hidden="1" customWidth="1"/>
    <col min="8207" max="8447" width="9.140625" style="65"/>
    <col min="8448" max="8448" width="34.42578125" style="65" customWidth="1"/>
    <col min="8449" max="8449" width="19.28515625" style="65" customWidth="1"/>
    <col min="8450" max="8450" width="9.140625" style="65" customWidth="1"/>
    <col min="8451" max="8451" width="11" style="65" customWidth="1"/>
    <col min="8452" max="8452" width="9.140625" style="65"/>
    <col min="8453" max="8453" width="5" style="65" customWidth="1"/>
    <col min="8454" max="8454" width="17.5703125" style="65" customWidth="1"/>
    <col min="8455" max="8459" width="9.140625" style="65"/>
    <col min="8460" max="8460" width="3.140625" style="65" customWidth="1"/>
    <col min="8461" max="8462" width="0" style="65" hidden="1" customWidth="1"/>
    <col min="8463" max="8703" width="9.140625" style="65"/>
    <col min="8704" max="8704" width="34.42578125" style="65" customWidth="1"/>
    <col min="8705" max="8705" width="19.28515625" style="65" customWidth="1"/>
    <col min="8706" max="8706" width="9.140625" style="65" customWidth="1"/>
    <col min="8707" max="8707" width="11" style="65" customWidth="1"/>
    <col min="8708" max="8708" width="9.140625" style="65"/>
    <col min="8709" max="8709" width="5" style="65" customWidth="1"/>
    <col min="8710" max="8710" width="17.5703125" style="65" customWidth="1"/>
    <col min="8711" max="8715" width="9.140625" style="65"/>
    <col min="8716" max="8716" width="3.140625" style="65" customWidth="1"/>
    <col min="8717" max="8718" width="0" style="65" hidden="1" customWidth="1"/>
    <col min="8719" max="8959" width="9.140625" style="65"/>
    <col min="8960" max="8960" width="34.42578125" style="65" customWidth="1"/>
    <col min="8961" max="8961" width="19.28515625" style="65" customWidth="1"/>
    <col min="8962" max="8962" width="9.140625" style="65" customWidth="1"/>
    <col min="8963" max="8963" width="11" style="65" customWidth="1"/>
    <col min="8964" max="8964" width="9.140625" style="65"/>
    <col min="8965" max="8965" width="5" style="65" customWidth="1"/>
    <col min="8966" max="8966" width="17.5703125" style="65" customWidth="1"/>
    <col min="8967" max="8971" width="9.140625" style="65"/>
    <col min="8972" max="8972" width="3.140625" style="65" customWidth="1"/>
    <col min="8973" max="8974" width="0" style="65" hidden="1" customWidth="1"/>
    <col min="8975" max="9215" width="9.140625" style="65"/>
    <col min="9216" max="9216" width="34.42578125" style="65" customWidth="1"/>
    <col min="9217" max="9217" width="19.28515625" style="65" customWidth="1"/>
    <col min="9218" max="9218" width="9.140625" style="65" customWidth="1"/>
    <col min="9219" max="9219" width="11" style="65" customWidth="1"/>
    <col min="9220" max="9220" width="9.140625" style="65"/>
    <col min="9221" max="9221" width="5" style="65" customWidth="1"/>
    <col min="9222" max="9222" width="17.5703125" style="65" customWidth="1"/>
    <col min="9223" max="9227" width="9.140625" style="65"/>
    <col min="9228" max="9228" width="3.140625" style="65" customWidth="1"/>
    <col min="9229" max="9230" width="0" style="65" hidden="1" customWidth="1"/>
    <col min="9231" max="9471" width="9.140625" style="65"/>
    <col min="9472" max="9472" width="34.42578125" style="65" customWidth="1"/>
    <col min="9473" max="9473" width="19.28515625" style="65" customWidth="1"/>
    <col min="9474" max="9474" width="9.140625" style="65" customWidth="1"/>
    <col min="9475" max="9475" width="11" style="65" customWidth="1"/>
    <col min="9476" max="9476" width="9.140625" style="65"/>
    <col min="9477" max="9477" width="5" style="65" customWidth="1"/>
    <col min="9478" max="9478" width="17.5703125" style="65" customWidth="1"/>
    <col min="9479" max="9483" width="9.140625" style="65"/>
    <col min="9484" max="9484" width="3.140625" style="65" customWidth="1"/>
    <col min="9485" max="9486" width="0" style="65" hidden="1" customWidth="1"/>
    <col min="9487" max="9727" width="9.140625" style="65"/>
    <col min="9728" max="9728" width="34.42578125" style="65" customWidth="1"/>
    <col min="9729" max="9729" width="19.28515625" style="65" customWidth="1"/>
    <col min="9730" max="9730" width="9.140625" style="65" customWidth="1"/>
    <col min="9731" max="9731" width="11" style="65" customWidth="1"/>
    <col min="9732" max="9732" width="9.140625" style="65"/>
    <col min="9733" max="9733" width="5" style="65" customWidth="1"/>
    <col min="9734" max="9734" width="17.5703125" style="65" customWidth="1"/>
    <col min="9735" max="9739" width="9.140625" style="65"/>
    <col min="9740" max="9740" width="3.140625" style="65" customWidth="1"/>
    <col min="9741" max="9742" width="0" style="65" hidden="1" customWidth="1"/>
    <col min="9743" max="9983" width="9.140625" style="65"/>
    <col min="9984" max="9984" width="34.42578125" style="65" customWidth="1"/>
    <col min="9985" max="9985" width="19.28515625" style="65" customWidth="1"/>
    <col min="9986" max="9986" width="9.140625" style="65" customWidth="1"/>
    <col min="9987" max="9987" width="11" style="65" customWidth="1"/>
    <col min="9988" max="9988" width="9.140625" style="65"/>
    <col min="9989" max="9989" width="5" style="65" customWidth="1"/>
    <col min="9990" max="9990" width="17.5703125" style="65" customWidth="1"/>
    <col min="9991" max="9995" width="9.140625" style="65"/>
    <col min="9996" max="9996" width="3.140625" style="65" customWidth="1"/>
    <col min="9997" max="9998" width="0" style="65" hidden="1" customWidth="1"/>
    <col min="9999" max="10239" width="9.140625" style="65"/>
    <col min="10240" max="10240" width="34.42578125" style="65" customWidth="1"/>
    <col min="10241" max="10241" width="19.28515625" style="65" customWidth="1"/>
    <col min="10242" max="10242" width="9.140625" style="65" customWidth="1"/>
    <col min="10243" max="10243" width="11" style="65" customWidth="1"/>
    <col min="10244" max="10244" width="9.140625" style="65"/>
    <col min="10245" max="10245" width="5" style="65" customWidth="1"/>
    <col min="10246" max="10246" width="17.5703125" style="65" customWidth="1"/>
    <col min="10247" max="10251" width="9.140625" style="65"/>
    <col min="10252" max="10252" width="3.140625" style="65" customWidth="1"/>
    <col min="10253" max="10254" width="0" style="65" hidden="1" customWidth="1"/>
    <col min="10255" max="10495" width="9.140625" style="65"/>
    <col min="10496" max="10496" width="34.42578125" style="65" customWidth="1"/>
    <col min="10497" max="10497" width="19.28515625" style="65" customWidth="1"/>
    <col min="10498" max="10498" width="9.140625" style="65" customWidth="1"/>
    <col min="10499" max="10499" width="11" style="65" customWidth="1"/>
    <col min="10500" max="10500" width="9.140625" style="65"/>
    <col min="10501" max="10501" width="5" style="65" customWidth="1"/>
    <col min="10502" max="10502" width="17.5703125" style="65" customWidth="1"/>
    <col min="10503" max="10507" width="9.140625" style="65"/>
    <col min="10508" max="10508" width="3.140625" style="65" customWidth="1"/>
    <col min="10509" max="10510" width="0" style="65" hidden="1" customWidth="1"/>
    <col min="10511" max="10751" width="9.140625" style="65"/>
    <col min="10752" max="10752" width="34.42578125" style="65" customWidth="1"/>
    <col min="10753" max="10753" width="19.28515625" style="65" customWidth="1"/>
    <col min="10754" max="10754" width="9.140625" style="65" customWidth="1"/>
    <col min="10755" max="10755" width="11" style="65" customWidth="1"/>
    <col min="10756" max="10756" width="9.140625" style="65"/>
    <col min="10757" max="10757" width="5" style="65" customWidth="1"/>
    <col min="10758" max="10758" width="17.5703125" style="65" customWidth="1"/>
    <col min="10759" max="10763" width="9.140625" style="65"/>
    <col min="10764" max="10764" width="3.140625" style="65" customWidth="1"/>
    <col min="10765" max="10766" width="0" style="65" hidden="1" customWidth="1"/>
    <col min="10767" max="11007" width="9.140625" style="65"/>
    <col min="11008" max="11008" width="34.42578125" style="65" customWidth="1"/>
    <col min="11009" max="11009" width="19.28515625" style="65" customWidth="1"/>
    <col min="11010" max="11010" width="9.140625" style="65" customWidth="1"/>
    <col min="11011" max="11011" width="11" style="65" customWidth="1"/>
    <col min="11012" max="11012" width="9.140625" style="65"/>
    <col min="11013" max="11013" width="5" style="65" customWidth="1"/>
    <col min="11014" max="11014" width="17.5703125" style="65" customWidth="1"/>
    <col min="11015" max="11019" width="9.140625" style="65"/>
    <col min="11020" max="11020" width="3.140625" style="65" customWidth="1"/>
    <col min="11021" max="11022" width="0" style="65" hidden="1" customWidth="1"/>
    <col min="11023" max="11263" width="9.140625" style="65"/>
    <col min="11264" max="11264" width="34.42578125" style="65" customWidth="1"/>
    <col min="11265" max="11265" width="19.28515625" style="65" customWidth="1"/>
    <col min="11266" max="11266" width="9.140625" style="65" customWidth="1"/>
    <col min="11267" max="11267" width="11" style="65" customWidth="1"/>
    <col min="11268" max="11268" width="9.140625" style="65"/>
    <col min="11269" max="11269" width="5" style="65" customWidth="1"/>
    <col min="11270" max="11270" width="17.5703125" style="65" customWidth="1"/>
    <col min="11271" max="11275" width="9.140625" style="65"/>
    <col min="11276" max="11276" width="3.140625" style="65" customWidth="1"/>
    <col min="11277" max="11278" width="0" style="65" hidden="1" customWidth="1"/>
    <col min="11279" max="11519" width="9.140625" style="65"/>
    <col min="11520" max="11520" width="34.42578125" style="65" customWidth="1"/>
    <col min="11521" max="11521" width="19.28515625" style="65" customWidth="1"/>
    <col min="11522" max="11522" width="9.140625" style="65" customWidth="1"/>
    <col min="11523" max="11523" width="11" style="65" customWidth="1"/>
    <col min="11524" max="11524" width="9.140625" style="65"/>
    <col min="11525" max="11525" width="5" style="65" customWidth="1"/>
    <col min="11526" max="11526" width="17.5703125" style="65" customWidth="1"/>
    <col min="11527" max="11531" width="9.140625" style="65"/>
    <col min="11532" max="11532" width="3.140625" style="65" customWidth="1"/>
    <col min="11533" max="11534" width="0" style="65" hidden="1" customWidth="1"/>
    <col min="11535" max="11775" width="9.140625" style="65"/>
    <col min="11776" max="11776" width="34.42578125" style="65" customWidth="1"/>
    <col min="11777" max="11777" width="19.28515625" style="65" customWidth="1"/>
    <col min="11778" max="11778" width="9.140625" style="65" customWidth="1"/>
    <col min="11779" max="11779" width="11" style="65" customWidth="1"/>
    <col min="11780" max="11780" width="9.140625" style="65"/>
    <col min="11781" max="11781" width="5" style="65" customWidth="1"/>
    <col min="11782" max="11782" width="17.5703125" style="65" customWidth="1"/>
    <col min="11783" max="11787" width="9.140625" style="65"/>
    <col min="11788" max="11788" width="3.140625" style="65" customWidth="1"/>
    <col min="11789" max="11790" width="0" style="65" hidden="1" customWidth="1"/>
    <col min="11791" max="12031" width="9.140625" style="65"/>
    <col min="12032" max="12032" width="34.42578125" style="65" customWidth="1"/>
    <col min="12033" max="12033" width="19.28515625" style="65" customWidth="1"/>
    <col min="12034" max="12034" width="9.140625" style="65" customWidth="1"/>
    <col min="12035" max="12035" width="11" style="65" customWidth="1"/>
    <col min="12036" max="12036" width="9.140625" style="65"/>
    <col min="12037" max="12037" width="5" style="65" customWidth="1"/>
    <col min="12038" max="12038" width="17.5703125" style="65" customWidth="1"/>
    <col min="12039" max="12043" width="9.140625" style="65"/>
    <col min="12044" max="12044" width="3.140625" style="65" customWidth="1"/>
    <col min="12045" max="12046" width="0" style="65" hidden="1" customWidth="1"/>
    <col min="12047" max="12287" width="9.140625" style="65"/>
    <col min="12288" max="12288" width="34.42578125" style="65" customWidth="1"/>
    <col min="12289" max="12289" width="19.28515625" style="65" customWidth="1"/>
    <col min="12290" max="12290" width="9.140625" style="65" customWidth="1"/>
    <col min="12291" max="12291" width="11" style="65" customWidth="1"/>
    <col min="12292" max="12292" width="9.140625" style="65"/>
    <col min="12293" max="12293" width="5" style="65" customWidth="1"/>
    <col min="12294" max="12294" width="17.5703125" style="65" customWidth="1"/>
    <col min="12295" max="12299" width="9.140625" style="65"/>
    <col min="12300" max="12300" width="3.140625" style="65" customWidth="1"/>
    <col min="12301" max="12302" width="0" style="65" hidden="1" customWidth="1"/>
    <col min="12303" max="12543" width="9.140625" style="65"/>
    <col min="12544" max="12544" width="34.42578125" style="65" customWidth="1"/>
    <col min="12545" max="12545" width="19.28515625" style="65" customWidth="1"/>
    <col min="12546" max="12546" width="9.140625" style="65" customWidth="1"/>
    <col min="12547" max="12547" width="11" style="65" customWidth="1"/>
    <col min="12548" max="12548" width="9.140625" style="65"/>
    <col min="12549" max="12549" width="5" style="65" customWidth="1"/>
    <col min="12550" max="12550" width="17.5703125" style="65" customWidth="1"/>
    <col min="12551" max="12555" width="9.140625" style="65"/>
    <col min="12556" max="12556" width="3.140625" style="65" customWidth="1"/>
    <col min="12557" max="12558" width="0" style="65" hidden="1" customWidth="1"/>
    <col min="12559" max="12799" width="9.140625" style="65"/>
    <col min="12800" max="12800" width="34.42578125" style="65" customWidth="1"/>
    <col min="12801" max="12801" width="19.28515625" style="65" customWidth="1"/>
    <col min="12802" max="12802" width="9.140625" style="65" customWidth="1"/>
    <col min="12803" max="12803" width="11" style="65" customWidth="1"/>
    <col min="12804" max="12804" width="9.140625" style="65"/>
    <col min="12805" max="12805" width="5" style="65" customWidth="1"/>
    <col min="12806" max="12806" width="17.5703125" style="65" customWidth="1"/>
    <col min="12807" max="12811" width="9.140625" style="65"/>
    <col min="12812" max="12812" width="3.140625" style="65" customWidth="1"/>
    <col min="12813" max="12814" width="0" style="65" hidden="1" customWidth="1"/>
    <col min="12815" max="13055" width="9.140625" style="65"/>
    <col min="13056" max="13056" width="34.42578125" style="65" customWidth="1"/>
    <col min="13057" max="13057" width="19.28515625" style="65" customWidth="1"/>
    <col min="13058" max="13058" width="9.140625" style="65" customWidth="1"/>
    <col min="13059" max="13059" width="11" style="65" customWidth="1"/>
    <col min="13060" max="13060" width="9.140625" style="65"/>
    <col min="13061" max="13061" width="5" style="65" customWidth="1"/>
    <col min="13062" max="13062" width="17.5703125" style="65" customWidth="1"/>
    <col min="13063" max="13067" width="9.140625" style="65"/>
    <col min="13068" max="13068" width="3.140625" style="65" customWidth="1"/>
    <col min="13069" max="13070" width="0" style="65" hidden="1" customWidth="1"/>
    <col min="13071" max="13311" width="9.140625" style="65"/>
    <col min="13312" max="13312" width="34.42578125" style="65" customWidth="1"/>
    <col min="13313" max="13313" width="19.28515625" style="65" customWidth="1"/>
    <col min="13314" max="13314" width="9.140625" style="65" customWidth="1"/>
    <col min="13315" max="13315" width="11" style="65" customWidth="1"/>
    <col min="13316" max="13316" width="9.140625" style="65"/>
    <col min="13317" max="13317" width="5" style="65" customWidth="1"/>
    <col min="13318" max="13318" width="17.5703125" style="65" customWidth="1"/>
    <col min="13319" max="13323" width="9.140625" style="65"/>
    <col min="13324" max="13324" width="3.140625" style="65" customWidth="1"/>
    <col min="13325" max="13326" width="0" style="65" hidden="1" customWidth="1"/>
    <col min="13327" max="13567" width="9.140625" style="65"/>
    <col min="13568" max="13568" width="34.42578125" style="65" customWidth="1"/>
    <col min="13569" max="13569" width="19.28515625" style="65" customWidth="1"/>
    <col min="13570" max="13570" width="9.140625" style="65" customWidth="1"/>
    <col min="13571" max="13571" width="11" style="65" customWidth="1"/>
    <col min="13572" max="13572" width="9.140625" style="65"/>
    <col min="13573" max="13573" width="5" style="65" customWidth="1"/>
    <col min="13574" max="13574" width="17.5703125" style="65" customWidth="1"/>
    <col min="13575" max="13579" width="9.140625" style="65"/>
    <col min="13580" max="13580" width="3.140625" style="65" customWidth="1"/>
    <col min="13581" max="13582" width="0" style="65" hidden="1" customWidth="1"/>
    <col min="13583" max="13823" width="9.140625" style="65"/>
    <col min="13824" max="13824" width="34.42578125" style="65" customWidth="1"/>
    <col min="13825" max="13825" width="19.28515625" style="65" customWidth="1"/>
    <col min="13826" max="13826" width="9.140625" style="65" customWidth="1"/>
    <col min="13827" max="13827" width="11" style="65" customWidth="1"/>
    <col min="13828" max="13828" width="9.140625" style="65"/>
    <col min="13829" max="13829" width="5" style="65" customWidth="1"/>
    <col min="13830" max="13830" width="17.5703125" style="65" customWidth="1"/>
    <col min="13831" max="13835" width="9.140625" style="65"/>
    <col min="13836" max="13836" width="3.140625" style="65" customWidth="1"/>
    <col min="13837" max="13838" width="0" style="65" hidden="1" customWidth="1"/>
    <col min="13839" max="14079" width="9.140625" style="65"/>
    <col min="14080" max="14080" width="34.42578125" style="65" customWidth="1"/>
    <col min="14081" max="14081" width="19.28515625" style="65" customWidth="1"/>
    <col min="14082" max="14082" width="9.140625" style="65" customWidth="1"/>
    <col min="14083" max="14083" width="11" style="65" customWidth="1"/>
    <col min="14084" max="14084" width="9.140625" style="65"/>
    <col min="14085" max="14085" width="5" style="65" customWidth="1"/>
    <col min="14086" max="14086" width="17.5703125" style="65" customWidth="1"/>
    <col min="14087" max="14091" width="9.140625" style="65"/>
    <col min="14092" max="14092" width="3.140625" style="65" customWidth="1"/>
    <col min="14093" max="14094" width="0" style="65" hidden="1" customWidth="1"/>
    <col min="14095" max="14335" width="9.140625" style="65"/>
    <col min="14336" max="14336" width="34.42578125" style="65" customWidth="1"/>
    <col min="14337" max="14337" width="19.28515625" style="65" customWidth="1"/>
    <col min="14338" max="14338" width="9.140625" style="65" customWidth="1"/>
    <col min="14339" max="14339" width="11" style="65" customWidth="1"/>
    <col min="14340" max="14340" width="9.140625" style="65"/>
    <col min="14341" max="14341" width="5" style="65" customWidth="1"/>
    <col min="14342" max="14342" width="17.5703125" style="65" customWidth="1"/>
    <col min="14343" max="14347" width="9.140625" style="65"/>
    <col min="14348" max="14348" width="3.140625" style="65" customWidth="1"/>
    <col min="14349" max="14350" width="0" style="65" hidden="1" customWidth="1"/>
    <col min="14351" max="14591" width="9.140625" style="65"/>
    <col min="14592" max="14592" width="34.42578125" style="65" customWidth="1"/>
    <col min="14593" max="14593" width="19.28515625" style="65" customWidth="1"/>
    <col min="14594" max="14594" width="9.140625" style="65" customWidth="1"/>
    <col min="14595" max="14595" width="11" style="65" customWidth="1"/>
    <col min="14596" max="14596" width="9.140625" style="65"/>
    <col min="14597" max="14597" width="5" style="65" customWidth="1"/>
    <col min="14598" max="14598" width="17.5703125" style="65" customWidth="1"/>
    <col min="14599" max="14603" width="9.140625" style="65"/>
    <col min="14604" max="14604" width="3.140625" style="65" customWidth="1"/>
    <col min="14605" max="14606" width="0" style="65" hidden="1" customWidth="1"/>
    <col min="14607" max="14847" width="9.140625" style="65"/>
    <col min="14848" max="14848" width="34.42578125" style="65" customWidth="1"/>
    <col min="14849" max="14849" width="19.28515625" style="65" customWidth="1"/>
    <col min="14850" max="14850" width="9.140625" style="65" customWidth="1"/>
    <col min="14851" max="14851" width="11" style="65" customWidth="1"/>
    <col min="14852" max="14852" width="9.140625" style="65"/>
    <col min="14853" max="14853" width="5" style="65" customWidth="1"/>
    <col min="14854" max="14854" width="17.5703125" style="65" customWidth="1"/>
    <col min="14855" max="14859" width="9.140625" style="65"/>
    <col min="14860" max="14860" width="3.140625" style="65" customWidth="1"/>
    <col min="14861" max="14862" width="0" style="65" hidden="1" customWidth="1"/>
    <col min="14863" max="15103" width="9.140625" style="65"/>
    <col min="15104" max="15104" width="34.42578125" style="65" customWidth="1"/>
    <col min="15105" max="15105" width="19.28515625" style="65" customWidth="1"/>
    <col min="15106" max="15106" width="9.140625" style="65" customWidth="1"/>
    <col min="15107" max="15107" width="11" style="65" customWidth="1"/>
    <col min="15108" max="15108" width="9.140625" style="65"/>
    <col min="15109" max="15109" width="5" style="65" customWidth="1"/>
    <col min="15110" max="15110" width="17.5703125" style="65" customWidth="1"/>
    <col min="15111" max="15115" width="9.140625" style="65"/>
    <col min="15116" max="15116" width="3.140625" style="65" customWidth="1"/>
    <col min="15117" max="15118" width="0" style="65" hidden="1" customWidth="1"/>
    <col min="15119" max="15359" width="9.140625" style="65"/>
    <col min="15360" max="15360" width="34.42578125" style="65" customWidth="1"/>
    <col min="15361" max="15361" width="19.28515625" style="65" customWidth="1"/>
    <col min="15362" max="15362" width="9.140625" style="65" customWidth="1"/>
    <col min="15363" max="15363" width="11" style="65" customWidth="1"/>
    <col min="15364" max="15364" width="9.140625" style="65"/>
    <col min="15365" max="15365" width="5" style="65" customWidth="1"/>
    <col min="15366" max="15366" width="17.5703125" style="65" customWidth="1"/>
    <col min="15367" max="15371" width="9.140625" style="65"/>
    <col min="15372" max="15372" width="3.140625" style="65" customWidth="1"/>
    <col min="15373" max="15374" width="0" style="65" hidden="1" customWidth="1"/>
    <col min="15375" max="15615" width="9.140625" style="65"/>
    <col min="15616" max="15616" width="34.42578125" style="65" customWidth="1"/>
    <col min="15617" max="15617" width="19.28515625" style="65" customWidth="1"/>
    <col min="15618" max="15618" width="9.140625" style="65" customWidth="1"/>
    <col min="15619" max="15619" width="11" style="65" customWidth="1"/>
    <col min="15620" max="15620" width="9.140625" style="65"/>
    <col min="15621" max="15621" width="5" style="65" customWidth="1"/>
    <col min="15622" max="15622" width="17.5703125" style="65" customWidth="1"/>
    <col min="15623" max="15627" width="9.140625" style="65"/>
    <col min="15628" max="15628" width="3.140625" style="65" customWidth="1"/>
    <col min="15629" max="15630" width="0" style="65" hidden="1" customWidth="1"/>
    <col min="15631" max="15871" width="9.140625" style="65"/>
    <col min="15872" max="15872" width="34.42578125" style="65" customWidth="1"/>
    <col min="15873" max="15873" width="19.28515625" style="65" customWidth="1"/>
    <col min="15874" max="15874" width="9.140625" style="65" customWidth="1"/>
    <col min="15875" max="15875" width="11" style="65" customWidth="1"/>
    <col min="15876" max="15876" width="9.140625" style="65"/>
    <col min="15877" max="15877" width="5" style="65" customWidth="1"/>
    <col min="15878" max="15878" width="17.5703125" style="65" customWidth="1"/>
    <col min="15879" max="15883" width="9.140625" style="65"/>
    <col min="15884" max="15884" width="3.140625" style="65" customWidth="1"/>
    <col min="15885" max="15886" width="0" style="65" hidden="1" customWidth="1"/>
    <col min="15887" max="16127" width="9.140625" style="65"/>
    <col min="16128" max="16128" width="34.42578125" style="65" customWidth="1"/>
    <col min="16129" max="16129" width="19.28515625" style="65" customWidth="1"/>
    <col min="16130" max="16130" width="9.140625" style="65" customWidth="1"/>
    <col min="16131" max="16131" width="11" style="65" customWidth="1"/>
    <col min="16132" max="16132" width="9.140625" style="65"/>
    <col min="16133" max="16133" width="5" style="65" customWidth="1"/>
    <col min="16134" max="16134" width="17.5703125" style="65" customWidth="1"/>
    <col min="16135" max="16139" width="9.140625" style="65"/>
    <col min="16140" max="16140" width="3.140625" style="65" customWidth="1"/>
    <col min="16141" max="16142" width="0" style="65" hidden="1" customWidth="1"/>
    <col min="16143" max="16384" width="9.140625" style="65"/>
  </cols>
  <sheetData>
    <row r="1" spans="1:14" s="64" customFormat="1">
      <c r="A1" s="82"/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2"/>
    </row>
    <row r="2" spans="1:14" s="64" customFormat="1" ht="18" customHeight="1">
      <c r="A2" s="1048"/>
      <c r="B2" s="1049"/>
      <c r="C2" s="1049"/>
      <c r="D2" s="1049"/>
      <c r="E2" s="1049"/>
      <c r="F2" s="1049"/>
      <c r="G2" s="1049"/>
      <c r="H2" s="1049"/>
      <c r="I2" s="1049"/>
      <c r="J2" s="1049"/>
      <c r="K2" s="1049"/>
      <c r="L2" s="1049"/>
      <c r="M2" s="1049"/>
      <c r="N2" s="1050"/>
    </row>
    <row r="3" spans="1:14" s="64" customFormat="1" ht="18" customHeight="1">
      <c r="A3" s="1051"/>
      <c r="B3" s="1052"/>
      <c r="C3" s="1052"/>
      <c r="D3" s="1052"/>
      <c r="E3" s="1052"/>
      <c r="F3" s="1052"/>
      <c r="G3" s="1052"/>
      <c r="H3" s="1052"/>
      <c r="I3" s="1052"/>
      <c r="J3" s="1052"/>
      <c r="K3" s="1052"/>
      <c r="L3" s="1052"/>
      <c r="M3" s="1052"/>
      <c r="N3" s="1053"/>
    </row>
    <row r="4" spans="1:14" s="64" customFormat="1" ht="18" customHeight="1">
      <c r="A4" s="1051"/>
      <c r="B4" s="1052"/>
      <c r="C4" s="1052"/>
      <c r="D4" s="1052"/>
      <c r="E4" s="1052"/>
      <c r="F4" s="1052"/>
      <c r="G4" s="1052"/>
      <c r="H4" s="1052"/>
      <c r="I4" s="1052"/>
      <c r="J4" s="1052"/>
      <c r="K4" s="1052"/>
      <c r="L4" s="1052"/>
      <c r="M4" s="1052"/>
      <c r="N4" s="1053"/>
    </row>
    <row r="5" spans="1:14" s="64" customFormat="1" ht="41.25" customHeight="1">
      <c r="A5" s="1054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5" s="1055"/>
      <c r="C5" s="1055"/>
      <c r="D5" s="1055"/>
      <c r="E5" s="1055"/>
      <c r="F5" s="1055"/>
      <c r="G5" s="1055"/>
      <c r="H5" s="1055"/>
      <c r="I5" s="1055"/>
      <c r="J5" s="1055"/>
      <c r="K5" s="1055"/>
      <c r="L5" s="1055"/>
      <c r="M5" s="1055"/>
      <c r="N5" s="1056"/>
    </row>
    <row r="6" spans="1:14" ht="18" customHeight="1">
      <c r="A6" s="150"/>
      <c r="B6" s="151"/>
      <c r="C6" s="151"/>
      <c r="D6" s="152"/>
      <c r="E6" s="153"/>
      <c r="F6" s="154"/>
      <c r="G6" s="154"/>
      <c r="H6" s="154"/>
      <c r="I6" s="154"/>
      <c r="J6" s="155"/>
      <c r="K6" s="155"/>
      <c r="L6" s="155"/>
      <c r="M6" s="155"/>
      <c r="N6" s="156"/>
    </row>
    <row r="7" spans="1:14">
      <c r="A7" s="1057" t="s">
        <v>459</v>
      </c>
      <c r="B7" s="1058"/>
      <c r="C7" s="1058"/>
      <c r="D7" s="1058"/>
      <c r="E7" s="1058"/>
      <c r="F7" s="1058"/>
      <c r="G7" s="1058"/>
      <c r="H7" s="1058"/>
      <c r="I7" s="1058"/>
      <c r="J7" s="1058"/>
      <c r="K7" s="1058"/>
      <c r="L7" s="1058"/>
      <c r="M7" s="1058"/>
      <c r="N7" s="1059"/>
    </row>
    <row r="8" spans="1:14">
      <c r="A8" s="1057"/>
      <c r="B8" s="1058"/>
      <c r="C8" s="1058"/>
      <c r="D8" s="1058"/>
      <c r="E8" s="1058"/>
      <c r="F8" s="1058"/>
      <c r="G8" s="1058"/>
      <c r="H8" s="1058"/>
      <c r="I8" s="1058"/>
      <c r="J8" s="1058"/>
      <c r="K8" s="1058"/>
      <c r="L8" s="1058"/>
      <c r="M8" s="1058"/>
      <c r="N8" s="1059"/>
    </row>
    <row r="9" spans="1:14" ht="15.75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9"/>
    </row>
    <row r="10" spans="1:14" ht="15.75">
      <c r="A10" s="1046" t="s">
        <v>73</v>
      </c>
      <c r="B10" s="1047"/>
      <c r="C10" s="160"/>
      <c r="D10" s="160"/>
      <c r="E10" s="160"/>
      <c r="F10" s="160"/>
      <c r="G10" s="160"/>
      <c r="H10" s="161"/>
      <c r="I10" s="160"/>
      <c r="J10" s="162"/>
      <c r="K10" s="162"/>
      <c r="L10" s="162"/>
      <c r="M10" s="162"/>
      <c r="N10" s="163"/>
    </row>
    <row r="11" spans="1:14" ht="20.25">
      <c r="A11" s="147"/>
      <c r="B11" s="148"/>
      <c r="C11" s="164" t="s">
        <v>74</v>
      </c>
      <c r="D11" s="164" t="s">
        <v>75</v>
      </c>
      <c r="E11" s="164" t="s">
        <v>76</v>
      </c>
      <c r="F11" s="1043" t="s">
        <v>457</v>
      </c>
      <c r="G11" s="1043"/>
      <c r="H11" s="1043"/>
      <c r="I11" s="1043"/>
      <c r="J11" s="1043"/>
      <c r="K11" s="1043"/>
      <c r="L11" s="1043"/>
      <c r="M11" s="1043"/>
      <c r="N11" s="1044"/>
    </row>
    <row r="12" spans="1:14" ht="12.75" customHeight="1">
      <c r="A12" s="1062" t="s">
        <v>77</v>
      </c>
      <c r="B12" s="1063"/>
      <c r="C12" s="165"/>
      <c r="D12" s="166"/>
      <c r="E12" s="167"/>
      <c r="F12" s="1043"/>
      <c r="G12" s="1043"/>
      <c r="H12" s="1043"/>
      <c r="I12" s="1043"/>
      <c r="J12" s="1043"/>
      <c r="K12" s="1043"/>
      <c r="L12" s="1043"/>
      <c r="M12" s="1043"/>
      <c r="N12" s="1044"/>
    </row>
    <row r="13" spans="1:14" ht="12.75" customHeight="1">
      <c r="A13" s="1062" t="s">
        <v>78</v>
      </c>
      <c r="B13" s="1063"/>
      <c r="C13" s="165"/>
      <c r="D13" s="166"/>
      <c r="E13" s="167"/>
      <c r="F13" s="148"/>
      <c r="G13" s="148"/>
      <c r="H13" s="148"/>
      <c r="I13" s="1045"/>
      <c r="J13" s="1045"/>
      <c r="K13" s="1045" t="s">
        <v>449</v>
      </c>
      <c r="L13" s="148"/>
      <c r="M13" s="148"/>
      <c r="N13" s="149"/>
    </row>
    <row r="14" spans="1:14" ht="12.75" customHeight="1">
      <c r="A14" s="1062" t="s">
        <v>401</v>
      </c>
      <c r="B14" s="1063"/>
      <c r="C14" s="165"/>
      <c r="D14" s="166"/>
      <c r="E14" s="167"/>
      <c r="F14" s="510"/>
      <c r="G14" s="148"/>
      <c r="H14" s="148"/>
      <c r="I14" s="1045"/>
      <c r="J14" s="1045"/>
      <c r="K14" s="1045"/>
      <c r="L14" s="148"/>
      <c r="M14" s="148"/>
      <c r="N14" s="149"/>
    </row>
    <row r="15" spans="1:14" ht="12.75" customHeight="1">
      <c r="A15" s="1062" t="s">
        <v>402</v>
      </c>
      <c r="B15" s="1063"/>
      <c r="C15" s="165"/>
      <c r="D15" s="166"/>
      <c r="E15" s="167"/>
      <c r="F15" s="510"/>
      <c r="G15" s="148"/>
      <c r="H15" s="148"/>
      <c r="I15" s="148"/>
      <c r="J15" s="148"/>
      <c r="K15" s="148"/>
      <c r="L15" s="148"/>
      <c r="M15" s="148"/>
      <c r="N15" s="149"/>
    </row>
    <row r="16" spans="1:14" ht="12.75" customHeight="1">
      <c r="A16" s="1064" t="s">
        <v>79</v>
      </c>
      <c r="B16" s="1065"/>
      <c r="C16" s="1065"/>
      <c r="D16" s="1065"/>
      <c r="E16" s="168">
        <f>E12+E14</f>
        <v>0</v>
      </c>
      <c r="F16" s="148"/>
      <c r="G16" s="148"/>
      <c r="H16" s="148"/>
      <c r="I16" s="148"/>
      <c r="J16" s="148"/>
      <c r="K16" s="148"/>
      <c r="L16" s="148"/>
      <c r="M16" s="148"/>
      <c r="N16" s="149"/>
    </row>
    <row r="17" spans="1:14" ht="12.75" customHeight="1">
      <c r="A17" s="1064" t="s">
        <v>80</v>
      </c>
      <c r="B17" s="1065"/>
      <c r="C17" s="1065"/>
      <c r="D17" s="1065"/>
      <c r="E17" s="168">
        <f>E13+E15</f>
        <v>0</v>
      </c>
      <c r="F17" s="148"/>
      <c r="G17" s="148"/>
      <c r="H17" s="148"/>
      <c r="I17" s="148"/>
      <c r="J17" s="148"/>
      <c r="K17" s="148"/>
      <c r="L17" s="148"/>
      <c r="M17" s="148"/>
      <c r="N17" s="149"/>
    </row>
    <row r="18" spans="1:14" ht="23.25">
      <c r="A18" s="169"/>
      <c r="B18" s="170"/>
      <c r="C18" s="170"/>
      <c r="D18" s="170"/>
      <c r="E18" s="170"/>
      <c r="F18" s="170"/>
      <c r="G18" s="145"/>
      <c r="H18" s="145"/>
      <c r="I18" s="145"/>
      <c r="J18" s="145"/>
      <c r="K18" s="145"/>
      <c r="L18" s="145"/>
      <c r="M18" s="145"/>
      <c r="N18" s="146"/>
    </row>
    <row r="19" spans="1:14">
      <c r="A19" s="171"/>
      <c r="B19" s="172"/>
      <c r="C19" s="172"/>
      <c r="D19" s="172"/>
      <c r="E19" s="145"/>
      <c r="F19" s="145"/>
      <c r="G19" s="145"/>
      <c r="H19" s="145"/>
      <c r="I19" s="145"/>
      <c r="J19" s="145"/>
      <c r="K19" s="145"/>
      <c r="L19" s="145"/>
      <c r="M19" s="145"/>
      <c r="N19" s="146"/>
    </row>
    <row r="20" spans="1:14" ht="15.75">
      <c r="A20" s="1046" t="s">
        <v>81</v>
      </c>
      <c r="B20" s="1047"/>
      <c r="C20" s="160"/>
      <c r="D20" s="160"/>
      <c r="E20" s="160"/>
      <c r="F20" s="160"/>
      <c r="G20" s="160"/>
      <c r="H20" s="161"/>
      <c r="I20" s="160"/>
      <c r="J20" s="162"/>
      <c r="K20" s="162"/>
      <c r="L20" s="162"/>
      <c r="M20" s="162"/>
      <c r="N20" s="163"/>
    </row>
    <row r="21" spans="1:14">
      <c r="A21" s="173"/>
      <c r="B21" s="145"/>
      <c r="C21" s="145"/>
      <c r="D21" s="443" t="s">
        <v>518</v>
      </c>
      <c r="E21" s="443"/>
      <c r="F21" s="443"/>
      <c r="H21" s="444"/>
      <c r="I21" s="443" t="s">
        <v>82</v>
      </c>
      <c r="J21" s="145"/>
      <c r="K21" s="145"/>
      <c r="L21" s="145"/>
      <c r="M21" s="145"/>
      <c r="N21" s="146"/>
    </row>
    <row r="22" spans="1:14">
      <c r="A22" s="173"/>
      <c r="B22" s="145"/>
      <c r="C22" s="145"/>
      <c r="D22" s="443" t="s">
        <v>519</v>
      </c>
      <c r="E22" s="443"/>
      <c r="F22" s="443"/>
      <c r="H22" s="444"/>
      <c r="I22" s="443" t="s">
        <v>82</v>
      </c>
      <c r="J22" s="145"/>
      <c r="K22" s="145"/>
      <c r="L22" s="145"/>
      <c r="M22" s="145"/>
      <c r="N22" s="146"/>
    </row>
    <row r="23" spans="1:14" ht="12.75" customHeight="1">
      <c r="A23" s="173"/>
      <c r="B23" s="145"/>
      <c r="C23" s="145"/>
      <c r="D23" s="443" t="s">
        <v>567</v>
      </c>
      <c r="E23" s="443"/>
      <c r="F23" s="443"/>
      <c r="H23" s="444"/>
      <c r="I23" s="443" t="s">
        <v>82</v>
      </c>
      <c r="J23" s="145"/>
      <c r="K23" s="145"/>
      <c r="L23" s="145"/>
      <c r="M23" s="145"/>
      <c r="N23" s="146"/>
    </row>
    <row r="24" spans="1:14" ht="12.75" customHeight="1">
      <c r="A24" s="173"/>
      <c r="B24" s="145"/>
      <c r="C24" s="145"/>
      <c r="D24" s="443" t="s">
        <v>520</v>
      </c>
      <c r="E24" s="443"/>
      <c r="F24" s="443"/>
      <c r="H24" s="444"/>
      <c r="I24" s="443" t="s">
        <v>82</v>
      </c>
      <c r="J24" s="145"/>
      <c r="K24" s="145"/>
      <c r="L24" s="145"/>
      <c r="M24" s="145"/>
      <c r="N24" s="146"/>
    </row>
    <row r="25" spans="1:14" ht="12.75" customHeight="1">
      <c r="A25" s="173"/>
      <c r="B25" s="145"/>
      <c r="C25" s="145"/>
      <c r="D25" s="443" t="s">
        <v>521</v>
      </c>
      <c r="E25" s="443"/>
      <c r="F25" s="443"/>
      <c r="H25" s="444"/>
      <c r="I25" s="443" t="s">
        <v>82</v>
      </c>
      <c r="J25" s="145"/>
      <c r="K25" s="145"/>
      <c r="L25" s="145"/>
      <c r="M25" s="145"/>
      <c r="N25" s="146"/>
    </row>
    <row r="26" spans="1:14" ht="12.75" customHeight="1">
      <c r="A26" s="173"/>
      <c r="B26" s="145"/>
      <c r="C26" s="145"/>
      <c r="D26" s="443" t="s">
        <v>522</v>
      </c>
      <c r="E26" s="443"/>
      <c r="F26" s="443"/>
      <c r="H26" s="444"/>
      <c r="I26" s="443" t="s">
        <v>82</v>
      </c>
      <c r="J26" s="145"/>
      <c r="K26" s="145"/>
      <c r="L26" s="145"/>
      <c r="M26" s="145"/>
      <c r="N26" s="146"/>
    </row>
    <row r="27" spans="1:14" ht="12.75" customHeight="1">
      <c r="A27" s="173"/>
      <c r="B27" s="145"/>
      <c r="C27" s="145"/>
      <c r="D27" s="443" t="s">
        <v>568</v>
      </c>
      <c r="E27" s="443"/>
      <c r="F27" s="443"/>
      <c r="H27" s="444"/>
      <c r="I27" s="443" t="s">
        <v>82</v>
      </c>
      <c r="J27" s="145"/>
      <c r="K27" s="145"/>
      <c r="L27" s="145"/>
      <c r="M27" s="145"/>
      <c r="N27" s="146"/>
    </row>
    <row r="28" spans="1:14" ht="15.75">
      <c r="A28" s="157"/>
      <c r="B28" s="158"/>
      <c r="C28" s="172"/>
      <c r="D28" s="443" t="s">
        <v>569</v>
      </c>
      <c r="E28" s="443"/>
      <c r="F28" s="443"/>
      <c r="H28" s="444"/>
      <c r="I28" s="443" t="s">
        <v>82</v>
      </c>
      <c r="J28" s="145"/>
      <c r="K28" s="145"/>
      <c r="L28" s="145"/>
      <c r="M28" s="145"/>
      <c r="N28" s="146"/>
    </row>
    <row r="29" spans="1:14">
      <c r="A29" s="173"/>
      <c r="B29" s="145"/>
      <c r="C29" s="145"/>
      <c r="D29" s="443" t="s">
        <v>523</v>
      </c>
      <c r="E29" s="443"/>
      <c r="F29" s="443"/>
      <c r="H29" s="444"/>
      <c r="I29" s="443" t="s">
        <v>82</v>
      </c>
      <c r="J29" s="145"/>
      <c r="K29" s="145"/>
      <c r="L29" s="145"/>
      <c r="M29" s="145"/>
      <c r="N29" s="146"/>
    </row>
    <row r="30" spans="1:14">
      <c r="A30" s="173"/>
      <c r="B30" s="145"/>
      <c r="C30" s="145"/>
      <c r="D30" s="172" t="s">
        <v>524</v>
      </c>
      <c r="E30" s="172"/>
      <c r="F30" s="172"/>
      <c r="H30" s="444"/>
      <c r="I30" s="172" t="s">
        <v>82</v>
      </c>
      <c r="J30" s="145"/>
      <c r="K30" s="145"/>
      <c r="L30" s="145"/>
      <c r="M30" s="145"/>
      <c r="N30" s="146"/>
    </row>
    <row r="31" spans="1:14">
      <c r="A31" s="173"/>
      <c r="B31" s="145"/>
      <c r="C31" s="145"/>
      <c r="D31" s="172" t="s">
        <v>570</v>
      </c>
      <c r="E31" s="172"/>
      <c r="F31" s="172"/>
      <c r="H31" s="444"/>
      <c r="I31" s="172" t="s">
        <v>82</v>
      </c>
      <c r="J31" s="145"/>
      <c r="K31" s="145"/>
      <c r="L31" s="145"/>
      <c r="M31" s="145"/>
      <c r="N31" s="146"/>
    </row>
    <row r="32" spans="1:14" ht="12.75" customHeight="1">
      <c r="A32" s="173"/>
      <c r="B32" s="145"/>
      <c r="C32" s="145"/>
      <c r="D32" s="145"/>
      <c r="E32" s="172"/>
      <c r="F32" s="172"/>
      <c r="G32" s="172"/>
      <c r="H32" s="174"/>
      <c r="I32" s="172"/>
      <c r="J32" s="145"/>
      <c r="K32" s="145"/>
      <c r="L32" s="145"/>
      <c r="M32" s="175"/>
      <c r="N32" s="146"/>
    </row>
    <row r="33" spans="1:19" ht="12.75" customHeight="1">
      <c r="A33" s="173"/>
      <c r="B33" s="145"/>
      <c r="C33" s="145"/>
      <c r="D33" s="145"/>
      <c r="E33" s="176" t="s">
        <v>83</v>
      </c>
      <c r="F33" s="172"/>
      <c r="G33" s="172"/>
      <c r="H33" s="177">
        <f>ROUND(SUM(H20:H31),2)</f>
        <v>0</v>
      </c>
      <c r="I33" s="172" t="s">
        <v>82</v>
      </c>
      <c r="J33" s="145"/>
      <c r="K33" s="145"/>
      <c r="L33" s="145"/>
      <c r="M33" s="175"/>
      <c r="N33" s="146"/>
    </row>
    <row r="34" spans="1:19" ht="12.75" customHeight="1">
      <c r="A34" s="178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80"/>
    </row>
    <row r="35" spans="1:19" ht="15.75">
      <c r="A35" s="1046" t="s">
        <v>84</v>
      </c>
      <c r="B35" s="1047" t="s">
        <v>85</v>
      </c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3"/>
    </row>
    <row r="36" spans="1:19">
      <c r="A36" s="1060" t="s">
        <v>79</v>
      </c>
      <c r="B36" s="1061"/>
      <c r="C36" s="1061"/>
      <c r="D36" s="1061"/>
      <c r="E36" s="181">
        <f>E16*H33</f>
        <v>0</v>
      </c>
      <c r="F36" s="182" t="s">
        <v>86</v>
      </c>
      <c r="G36" s="183"/>
      <c r="H36" s="183"/>
      <c r="I36" s="183"/>
      <c r="J36" s="183"/>
      <c r="K36" s="183"/>
      <c r="L36" s="183"/>
      <c r="M36" s="183"/>
      <c r="N36" s="184"/>
    </row>
    <row r="37" spans="1:19">
      <c r="A37" s="1060" t="s">
        <v>80</v>
      </c>
      <c r="B37" s="1061"/>
      <c r="C37" s="1061"/>
      <c r="D37" s="1061"/>
      <c r="E37" s="181">
        <f>E17*H33</f>
        <v>0</v>
      </c>
      <c r="F37" s="182" t="s">
        <v>86</v>
      </c>
      <c r="G37" s="183"/>
      <c r="H37" s="183"/>
      <c r="I37" s="183"/>
      <c r="J37" s="183"/>
      <c r="K37" s="183"/>
      <c r="L37" s="183"/>
      <c r="M37" s="183"/>
      <c r="N37" s="184"/>
    </row>
    <row r="38" spans="1:19">
      <c r="A38" s="84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6"/>
    </row>
    <row r="39" spans="1:19">
      <c r="A39" s="83"/>
    </row>
    <row r="40" spans="1:19">
      <c r="A40" s="84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</row>
    <row r="44" spans="1:19" ht="14.25">
      <c r="A44" s="295"/>
      <c r="B44" s="1066"/>
      <c r="C44" s="1066"/>
      <c r="D44" s="1066"/>
      <c r="E44" s="1066"/>
      <c r="F44" s="1066"/>
      <c r="G44" s="1066"/>
      <c r="H44" s="1066"/>
      <c r="I44" s="432"/>
      <c r="J44" s="432"/>
      <c r="K44" s="432"/>
      <c r="L44" s="432"/>
      <c r="M44" s="432"/>
      <c r="N44" s="432"/>
      <c r="O44" s="432"/>
      <c r="P44" s="432"/>
      <c r="Q44" s="432"/>
      <c r="R44" s="432"/>
      <c r="S44" s="432"/>
    </row>
    <row r="45" spans="1:19" ht="14.25">
      <c r="A45" s="295"/>
      <c r="B45" s="1066"/>
      <c r="C45" s="1066"/>
      <c r="D45" s="1066"/>
      <c r="E45" s="1066"/>
      <c r="F45" s="1066"/>
      <c r="G45" s="1066"/>
      <c r="H45" s="1066"/>
      <c r="I45" s="432"/>
      <c r="J45" s="432"/>
      <c r="K45" s="432"/>
      <c r="L45" s="432"/>
      <c r="M45" s="432"/>
      <c r="N45" s="432"/>
      <c r="O45" s="432"/>
      <c r="P45" s="432"/>
      <c r="Q45" s="432"/>
      <c r="R45" s="432"/>
      <c r="S45" s="432"/>
    </row>
    <row r="46" spans="1:19" ht="14.25">
      <c r="A46" s="307"/>
      <c r="B46" s="1067"/>
      <c r="C46" s="1067"/>
      <c r="D46" s="1067"/>
      <c r="E46" s="1067"/>
      <c r="F46" s="1067"/>
      <c r="G46" s="1067"/>
      <c r="H46" s="1067"/>
      <c r="I46" s="432"/>
      <c r="J46" s="432"/>
      <c r="K46" s="432"/>
      <c r="L46" s="432"/>
      <c r="M46" s="432"/>
      <c r="N46" s="432"/>
      <c r="O46" s="432"/>
      <c r="P46" s="432"/>
      <c r="Q46" s="432"/>
      <c r="R46" s="432"/>
      <c r="S46" s="432"/>
    </row>
    <row r="47" spans="1:19" ht="14.25">
      <c r="A47" s="295"/>
      <c r="B47" s="1066"/>
      <c r="C47" s="1066"/>
      <c r="D47" s="1066"/>
      <c r="E47" s="1066"/>
      <c r="F47" s="1066"/>
      <c r="G47" s="1066"/>
      <c r="H47" s="1066"/>
      <c r="I47" s="432"/>
      <c r="J47" s="432"/>
      <c r="K47" s="432"/>
      <c r="L47" s="432"/>
      <c r="M47" s="432"/>
      <c r="N47" s="432"/>
      <c r="O47" s="432"/>
      <c r="P47" s="432"/>
      <c r="Q47" s="432"/>
      <c r="R47" s="432"/>
      <c r="S47" s="432"/>
    </row>
    <row r="48" spans="1:19" ht="14.25">
      <c r="A48" s="307"/>
      <c r="B48" s="1067"/>
      <c r="C48" s="1067"/>
      <c r="D48" s="1067"/>
      <c r="E48" s="1067"/>
      <c r="F48" s="1067"/>
      <c r="G48" s="1067"/>
      <c r="H48" s="1067"/>
      <c r="I48" s="432"/>
      <c r="J48" s="432"/>
      <c r="K48" s="432"/>
      <c r="L48" s="432"/>
      <c r="M48" s="432"/>
      <c r="N48" s="432"/>
      <c r="O48" s="432"/>
      <c r="P48" s="432"/>
      <c r="Q48" s="432"/>
      <c r="R48" s="432"/>
      <c r="S48" s="432"/>
    </row>
    <row r="49" spans="1:19" ht="14.25">
      <c r="A49" s="295"/>
      <c r="B49" s="1066"/>
      <c r="C49" s="1066"/>
      <c r="D49" s="1066"/>
      <c r="E49" s="1066"/>
      <c r="F49" s="1066"/>
      <c r="G49" s="1066"/>
      <c r="H49" s="1066"/>
      <c r="I49" s="432"/>
      <c r="J49" s="432"/>
      <c r="K49" s="432"/>
      <c r="L49" s="432"/>
      <c r="M49" s="432"/>
      <c r="N49" s="432"/>
      <c r="O49" s="432"/>
      <c r="P49" s="432"/>
      <c r="Q49" s="432"/>
      <c r="R49" s="432"/>
      <c r="S49" s="432"/>
    </row>
    <row r="50" spans="1:19" ht="14.25">
      <c r="A50" s="307"/>
      <c r="B50" s="1068"/>
      <c r="C50" s="1068"/>
      <c r="D50" s="1068"/>
      <c r="E50" s="1068"/>
      <c r="F50" s="1068"/>
      <c r="G50" s="1068"/>
      <c r="H50" s="1068"/>
      <c r="I50" s="432"/>
      <c r="J50" s="432"/>
      <c r="K50" s="432"/>
      <c r="L50" s="432"/>
      <c r="M50" s="432"/>
      <c r="N50" s="432"/>
      <c r="O50" s="432"/>
      <c r="P50" s="432"/>
      <c r="Q50" s="432"/>
      <c r="R50" s="432"/>
      <c r="S50" s="432"/>
    </row>
    <row r="51" spans="1:19" ht="14.25">
      <c r="A51" s="307"/>
      <c r="B51" s="1067"/>
      <c r="C51" s="1067"/>
      <c r="D51" s="1067"/>
      <c r="E51" s="1067"/>
      <c r="F51" s="1067"/>
      <c r="G51" s="1067"/>
      <c r="H51" s="1067"/>
      <c r="I51" s="432"/>
      <c r="J51" s="432"/>
      <c r="K51" s="432"/>
      <c r="L51" s="432"/>
      <c r="M51" s="432"/>
      <c r="N51" s="432"/>
      <c r="O51" s="432"/>
      <c r="P51" s="432"/>
      <c r="Q51" s="432"/>
      <c r="R51" s="432"/>
      <c r="S51" s="432"/>
    </row>
    <row r="52" spans="1:19" ht="14.25">
      <c r="A52" s="307"/>
      <c r="B52" s="1067"/>
      <c r="C52" s="1067"/>
      <c r="D52" s="1067"/>
      <c r="E52" s="1067"/>
      <c r="F52" s="1067"/>
      <c r="G52" s="1067"/>
      <c r="H52" s="1067"/>
      <c r="I52" s="432"/>
      <c r="J52" s="432"/>
      <c r="K52" s="432"/>
      <c r="L52" s="432"/>
      <c r="M52" s="432"/>
      <c r="N52" s="432"/>
      <c r="O52" s="432"/>
      <c r="P52" s="432"/>
      <c r="Q52" s="432"/>
      <c r="R52" s="432"/>
      <c r="S52" s="432"/>
    </row>
    <row r="53" spans="1:19" ht="14.25">
      <c r="A53" s="307"/>
      <c r="B53" s="1067"/>
      <c r="C53" s="1067"/>
      <c r="D53" s="1067"/>
      <c r="E53" s="1067"/>
      <c r="F53" s="1067"/>
      <c r="G53" s="1067"/>
      <c r="H53" s="1067"/>
      <c r="I53" s="432"/>
      <c r="J53" s="432"/>
      <c r="K53" s="432"/>
      <c r="L53" s="432"/>
      <c r="M53" s="432"/>
      <c r="N53" s="432"/>
      <c r="O53" s="432"/>
      <c r="P53" s="432"/>
      <c r="Q53" s="432"/>
      <c r="R53" s="432"/>
      <c r="S53" s="432"/>
    </row>
    <row r="54" spans="1:19" ht="14.25">
      <c r="A54" s="307"/>
      <c r="B54" s="1067"/>
      <c r="C54" s="1067"/>
      <c r="D54" s="1067"/>
      <c r="E54" s="1067"/>
      <c r="F54" s="1067"/>
      <c r="G54" s="1067"/>
      <c r="H54" s="1067"/>
      <c r="I54" s="432"/>
      <c r="J54" s="432"/>
      <c r="K54" s="432"/>
      <c r="L54" s="432"/>
      <c r="M54" s="432"/>
      <c r="N54" s="432"/>
      <c r="O54" s="432"/>
      <c r="P54" s="432"/>
      <c r="Q54" s="432"/>
      <c r="R54" s="432"/>
      <c r="S54" s="432"/>
    </row>
    <row r="55" spans="1:19" ht="14.25">
      <c r="A55" s="307"/>
      <c r="B55" s="1067"/>
      <c r="C55" s="1067"/>
      <c r="D55" s="1067"/>
      <c r="E55" s="1067"/>
      <c r="F55" s="1067"/>
      <c r="G55" s="1067"/>
      <c r="H55" s="1067"/>
      <c r="I55" s="432"/>
      <c r="J55" s="432"/>
      <c r="K55" s="432"/>
      <c r="L55" s="432"/>
      <c r="M55" s="432"/>
      <c r="N55" s="432"/>
      <c r="O55" s="432"/>
      <c r="P55" s="432"/>
      <c r="Q55" s="432"/>
      <c r="R55" s="432"/>
      <c r="S55" s="432"/>
    </row>
    <row r="56" spans="1:19" ht="14.25">
      <c r="A56" s="307"/>
      <c r="B56" s="560"/>
      <c r="C56" s="560"/>
      <c r="D56" s="560"/>
      <c r="E56" s="560"/>
      <c r="F56" s="560"/>
      <c r="G56" s="560"/>
      <c r="H56" s="560"/>
      <c r="I56" s="432"/>
      <c r="J56" s="432"/>
      <c r="K56" s="432"/>
      <c r="L56" s="432"/>
      <c r="M56" s="432"/>
      <c r="N56" s="432"/>
      <c r="O56" s="432"/>
      <c r="P56" s="432"/>
      <c r="Q56" s="432"/>
      <c r="R56" s="432"/>
      <c r="S56" s="432"/>
    </row>
    <row r="57" spans="1:19" ht="14.25">
      <c r="A57" s="307"/>
      <c r="B57" s="560"/>
      <c r="C57" s="560"/>
      <c r="D57" s="560"/>
      <c r="E57" s="560"/>
      <c r="F57" s="560"/>
      <c r="G57" s="560"/>
      <c r="H57" s="560"/>
      <c r="I57" s="432"/>
      <c r="J57" s="432"/>
      <c r="K57" s="432"/>
      <c r="L57" s="432"/>
      <c r="M57" s="432"/>
      <c r="N57" s="432"/>
      <c r="O57" s="432"/>
      <c r="P57" s="432"/>
      <c r="Q57" s="432"/>
      <c r="R57" s="432"/>
      <c r="S57" s="432"/>
    </row>
    <row r="58" spans="1:19" ht="14.25">
      <c r="A58" s="295"/>
      <c r="B58" s="1066"/>
      <c r="C58" s="1066"/>
      <c r="D58" s="1066"/>
      <c r="E58" s="1066"/>
      <c r="F58" s="1066"/>
      <c r="G58" s="1066"/>
      <c r="H58" s="1066"/>
      <c r="I58" s="432"/>
      <c r="J58" s="432"/>
      <c r="K58" s="432"/>
      <c r="L58" s="432"/>
      <c r="M58" s="432"/>
      <c r="N58" s="432"/>
      <c r="O58" s="432"/>
      <c r="P58" s="432"/>
      <c r="Q58" s="432"/>
      <c r="R58" s="432"/>
      <c r="S58" s="432"/>
    </row>
    <row r="59" spans="1:19" ht="14.25">
      <c r="A59" s="307"/>
      <c r="B59" s="1067"/>
      <c r="C59" s="1067"/>
      <c r="D59" s="1067"/>
      <c r="E59" s="1067"/>
      <c r="F59" s="1067"/>
      <c r="G59" s="1067"/>
      <c r="H59" s="1067"/>
      <c r="I59" s="432"/>
      <c r="J59" s="432"/>
      <c r="K59" s="432"/>
      <c r="L59" s="432"/>
      <c r="M59" s="432"/>
      <c r="N59" s="432"/>
      <c r="O59" s="432"/>
      <c r="P59" s="432"/>
      <c r="Q59" s="432"/>
      <c r="R59" s="432"/>
      <c r="S59" s="432"/>
    </row>
    <row r="60" spans="1:19" ht="14.25">
      <c r="A60" s="295"/>
      <c r="B60" s="1066"/>
      <c r="C60" s="1066"/>
      <c r="D60" s="1066"/>
      <c r="E60" s="1066"/>
      <c r="F60" s="1066"/>
      <c r="G60" s="1066"/>
      <c r="H60" s="1066"/>
      <c r="I60" s="432"/>
      <c r="J60" s="432"/>
      <c r="K60" s="432"/>
      <c r="L60" s="432"/>
      <c r="M60" s="432"/>
      <c r="N60" s="432"/>
      <c r="O60" s="432"/>
      <c r="P60" s="432"/>
      <c r="Q60" s="432"/>
      <c r="R60" s="432"/>
      <c r="S60" s="432"/>
    </row>
    <row r="61" spans="1:19" ht="14.25">
      <c r="A61" s="307"/>
      <c r="B61" s="1067"/>
      <c r="C61" s="1067"/>
      <c r="D61" s="1067"/>
      <c r="E61" s="1067"/>
      <c r="F61" s="1067"/>
      <c r="G61" s="1067"/>
      <c r="H61" s="1067"/>
      <c r="I61" s="432"/>
      <c r="J61" s="432"/>
      <c r="K61" s="432"/>
      <c r="L61" s="432"/>
      <c r="M61" s="432"/>
      <c r="N61" s="432"/>
      <c r="O61" s="432"/>
      <c r="P61" s="432"/>
      <c r="Q61" s="432"/>
      <c r="R61" s="432"/>
      <c r="S61" s="432"/>
    </row>
    <row r="62" spans="1:19" ht="14.25">
      <c r="A62" s="307"/>
      <c r="B62" s="1067"/>
      <c r="C62" s="1067"/>
      <c r="D62" s="1067"/>
      <c r="E62" s="1067"/>
      <c r="F62" s="1067"/>
      <c r="G62" s="1067"/>
      <c r="H62" s="1067"/>
      <c r="I62" s="432"/>
      <c r="J62" s="432"/>
      <c r="K62" s="432"/>
      <c r="L62" s="432"/>
      <c r="M62" s="432"/>
      <c r="N62" s="432"/>
      <c r="O62" s="432"/>
      <c r="P62" s="432"/>
      <c r="Q62" s="432"/>
      <c r="R62" s="432"/>
      <c r="S62" s="432"/>
    </row>
    <row r="63" spans="1:19" ht="14.25">
      <c r="A63" s="307"/>
      <c r="B63" s="1067"/>
      <c r="C63" s="1067"/>
      <c r="D63" s="1067"/>
      <c r="E63" s="1067"/>
      <c r="F63" s="1067"/>
      <c r="G63" s="1067"/>
      <c r="H63" s="1067"/>
      <c r="I63" s="432"/>
      <c r="J63" s="432"/>
      <c r="K63" s="432"/>
      <c r="L63" s="432"/>
      <c r="M63" s="432"/>
      <c r="N63" s="432"/>
      <c r="O63" s="432"/>
      <c r="P63" s="432"/>
      <c r="Q63" s="432"/>
      <c r="R63" s="432"/>
      <c r="S63" s="432"/>
    </row>
    <row r="64" spans="1:19" ht="14.25">
      <c r="A64" s="307"/>
      <c r="B64" s="1067"/>
      <c r="C64" s="1067"/>
      <c r="D64" s="1067"/>
      <c r="E64" s="1067"/>
      <c r="F64" s="1067"/>
      <c r="G64" s="1067"/>
      <c r="H64" s="1067"/>
      <c r="I64" s="432"/>
      <c r="J64" s="432"/>
      <c r="K64" s="432"/>
      <c r="L64" s="432"/>
      <c r="M64" s="432"/>
      <c r="N64" s="432"/>
      <c r="O64" s="432"/>
      <c r="P64" s="432"/>
      <c r="Q64" s="432"/>
      <c r="R64" s="432"/>
      <c r="S64" s="432"/>
    </row>
    <row r="65" spans="1:61" ht="14.25">
      <c r="A65" s="307"/>
      <c r="B65" s="1067"/>
      <c r="C65" s="1067"/>
      <c r="D65" s="1067"/>
      <c r="E65" s="1067"/>
      <c r="F65" s="1067"/>
      <c r="G65" s="1067"/>
      <c r="H65" s="1067"/>
      <c r="I65" s="432"/>
      <c r="J65" s="432"/>
      <c r="K65" s="432"/>
      <c r="L65" s="432"/>
      <c r="M65" s="432"/>
      <c r="N65" s="432"/>
      <c r="O65" s="432"/>
      <c r="P65" s="432"/>
      <c r="Q65" s="432"/>
      <c r="R65" s="432"/>
      <c r="S65" s="432"/>
    </row>
    <row r="66" spans="1:61" ht="14.25">
      <c r="A66" s="307"/>
      <c r="B66" s="560"/>
      <c r="C66" s="560"/>
      <c r="D66" s="560"/>
      <c r="E66" s="560"/>
      <c r="F66" s="560"/>
      <c r="G66" s="560"/>
      <c r="H66" s="560"/>
      <c r="I66" s="432"/>
      <c r="J66" s="432"/>
      <c r="K66" s="432"/>
      <c r="L66" s="432"/>
      <c r="M66" s="432"/>
      <c r="N66" s="432"/>
      <c r="O66" s="432"/>
      <c r="P66" s="432"/>
      <c r="Q66" s="432"/>
      <c r="R66" s="432"/>
      <c r="S66" s="432"/>
    </row>
    <row r="67" spans="1:61" ht="14.25">
      <c r="A67" s="433"/>
      <c r="B67" s="1070"/>
      <c r="C67" s="1070"/>
      <c r="D67" s="1070"/>
      <c r="E67" s="1070"/>
      <c r="F67" s="1070"/>
      <c r="G67" s="1070"/>
      <c r="H67" s="1070"/>
      <c r="I67" s="434"/>
      <c r="J67" s="432"/>
      <c r="K67" s="432"/>
      <c r="L67" s="432"/>
      <c r="M67" s="432"/>
      <c r="N67" s="432"/>
      <c r="O67" s="432"/>
      <c r="P67" s="432"/>
      <c r="Q67" s="432"/>
      <c r="R67" s="432"/>
      <c r="S67" s="432"/>
    </row>
    <row r="68" spans="1:61" ht="14.25">
      <c r="A68" s="433"/>
      <c r="B68" s="1071"/>
      <c r="C68" s="1071"/>
      <c r="D68" s="1071"/>
      <c r="E68" s="1071"/>
      <c r="F68" s="1071"/>
      <c r="G68" s="1071"/>
      <c r="H68" s="1071"/>
      <c r="I68" s="434"/>
      <c r="J68" s="434"/>
      <c r="K68" s="434"/>
      <c r="L68" s="434"/>
      <c r="M68" s="434"/>
      <c r="N68" s="434"/>
      <c r="O68" s="434"/>
      <c r="P68" s="434"/>
      <c r="Q68" s="434"/>
      <c r="R68" s="434"/>
      <c r="S68" s="434"/>
    </row>
    <row r="69" spans="1:61" ht="14.25">
      <c r="A69" s="433"/>
      <c r="B69" s="1070"/>
      <c r="C69" s="1070"/>
      <c r="D69" s="1070"/>
      <c r="E69" s="1070"/>
      <c r="F69" s="1070"/>
      <c r="G69" s="1070"/>
      <c r="H69" s="1070"/>
      <c r="I69" s="434"/>
      <c r="J69" s="432"/>
      <c r="K69" s="432"/>
      <c r="L69" s="432"/>
      <c r="M69" s="432"/>
      <c r="N69" s="432"/>
      <c r="O69" s="432"/>
      <c r="P69" s="432"/>
      <c r="Q69" s="432"/>
      <c r="R69" s="432"/>
      <c r="S69" s="432"/>
    </row>
    <row r="70" spans="1:61" ht="15">
      <c r="A70" s="433"/>
      <c r="B70" s="1071"/>
      <c r="C70" s="1071"/>
      <c r="D70" s="1071"/>
      <c r="E70" s="1071"/>
      <c r="F70" s="1071"/>
      <c r="G70" s="1071"/>
      <c r="H70" s="1071"/>
      <c r="I70" s="434"/>
      <c r="J70" s="432"/>
      <c r="K70" s="432"/>
      <c r="L70" s="432"/>
      <c r="M70" s="432"/>
      <c r="N70" s="432"/>
      <c r="O70" s="432"/>
      <c r="P70" s="432"/>
      <c r="Q70" s="432"/>
      <c r="R70" s="432"/>
      <c r="S70" s="432"/>
      <c r="BI70" s="88"/>
    </row>
    <row r="71" spans="1:61" ht="14.25">
      <c r="A71" s="433"/>
      <c r="B71" s="1070"/>
      <c r="C71" s="1070"/>
      <c r="D71" s="1070"/>
      <c r="E71" s="1070"/>
      <c r="F71" s="1070"/>
      <c r="G71" s="1070"/>
      <c r="H71" s="1070"/>
      <c r="I71" s="434"/>
      <c r="J71" s="432"/>
      <c r="K71" s="432"/>
      <c r="L71" s="432"/>
      <c r="M71" s="432"/>
      <c r="N71" s="432"/>
      <c r="O71" s="432"/>
      <c r="P71" s="432"/>
      <c r="Q71" s="432"/>
      <c r="R71" s="432"/>
      <c r="S71" s="432"/>
    </row>
    <row r="72" spans="1:61" ht="14.25">
      <c r="A72" s="433"/>
      <c r="B72" s="1070"/>
      <c r="C72" s="1070"/>
      <c r="D72" s="1070"/>
      <c r="E72" s="1070"/>
      <c r="F72" s="1070"/>
      <c r="G72" s="1070"/>
      <c r="H72" s="1070"/>
      <c r="I72" s="434"/>
      <c r="J72" s="432"/>
      <c r="K72" s="432"/>
      <c r="L72" s="432"/>
      <c r="M72" s="432"/>
      <c r="N72" s="432"/>
      <c r="O72" s="432"/>
      <c r="P72" s="432"/>
      <c r="Q72" s="432"/>
      <c r="R72" s="432"/>
      <c r="S72" s="432"/>
    </row>
    <row r="73" spans="1:61" ht="14.25">
      <c r="A73" s="433"/>
      <c r="B73" s="1071"/>
      <c r="C73" s="1071"/>
      <c r="D73" s="1071"/>
      <c r="E73" s="1071"/>
      <c r="F73" s="1071"/>
      <c r="G73" s="1071"/>
      <c r="H73" s="1071"/>
      <c r="I73" s="434"/>
      <c r="J73" s="432"/>
      <c r="K73" s="432"/>
      <c r="L73" s="432"/>
      <c r="M73" s="432"/>
      <c r="N73" s="432"/>
      <c r="O73" s="432"/>
      <c r="P73" s="432"/>
      <c r="Q73" s="432"/>
      <c r="R73" s="432"/>
      <c r="S73" s="432"/>
    </row>
    <row r="74" spans="1:61" ht="14.25">
      <c r="A74" s="433"/>
      <c r="B74" s="1070"/>
      <c r="C74" s="1070"/>
      <c r="D74" s="1070"/>
      <c r="E74" s="1070"/>
      <c r="F74" s="1070"/>
      <c r="G74" s="1070"/>
      <c r="H74" s="1070"/>
      <c r="I74" s="434"/>
      <c r="J74" s="432"/>
      <c r="K74" s="432"/>
      <c r="L74" s="432"/>
      <c r="M74" s="432"/>
      <c r="N74" s="432"/>
      <c r="O74" s="432"/>
      <c r="P74" s="432"/>
      <c r="Q74" s="432"/>
      <c r="R74" s="432"/>
      <c r="S74" s="432"/>
    </row>
    <row r="75" spans="1:6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</row>
  </sheetData>
  <mergeCells count="47">
    <mergeCell ref="A17:D17"/>
    <mergeCell ref="A2:N2"/>
    <mergeCell ref="A3:N3"/>
    <mergeCell ref="A4:N4"/>
    <mergeCell ref="A5:N5"/>
    <mergeCell ref="A7:N8"/>
    <mergeCell ref="A10:B10"/>
    <mergeCell ref="A12:B12"/>
    <mergeCell ref="A13:B13"/>
    <mergeCell ref="A14:B14"/>
    <mergeCell ref="A15:B15"/>
    <mergeCell ref="A16:D16"/>
    <mergeCell ref="B51:H51"/>
    <mergeCell ref="A20:B20"/>
    <mergeCell ref="A35:B35"/>
    <mergeCell ref="A36:D36"/>
    <mergeCell ref="A37:D37"/>
    <mergeCell ref="B44:H44"/>
    <mergeCell ref="B45:H45"/>
    <mergeCell ref="B46:H46"/>
    <mergeCell ref="B47:H47"/>
    <mergeCell ref="B48:H48"/>
    <mergeCell ref="B49:H49"/>
    <mergeCell ref="B50:H50"/>
    <mergeCell ref="B65:H65"/>
    <mergeCell ref="B52:H52"/>
    <mergeCell ref="B53:H53"/>
    <mergeCell ref="B54:H54"/>
    <mergeCell ref="B55:H55"/>
    <mergeCell ref="B58:H58"/>
    <mergeCell ref="B59:H59"/>
    <mergeCell ref="B73:H73"/>
    <mergeCell ref="B74:H74"/>
    <mergeCell ref="F11:N12"/>
    <mergeCell ref="I13:J14"/>
    <mergeCell ref="K13:K14"/>
    <mergeCell ref="B67:H67"/>
    <mergeCell ref="B68:H68"/>
    <mergeCell ref="B69:H69"/>
    <mergeCell ref="B70:H70"/>
    <mergeCell ref="B71:H71"/>
    <mergeCell ref="B72:H72"/>
    <mergeCell ref="B60:H60"/>
    <mergeCell ref="B61:H61"/>
    <mergeCell ref="B62:H62"/>
    <mergeCell ref="B63:H63"/>
    <mergeCell ref="B64:H6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S38"/>
  <sheetViews>
    <sheetView view="pageBreakPreview" zoomScale="85" zoomScaleSheetLayoutView="85" workbookViewId="0">
      <selection activeCell="F6" sqref="F6"/>
    </sheetView>
  </sheetViews>
  <sheetFormatPr defaultColWidth="8.85546875" defaultRowHeight="14.25" customHeight="1" zeroHeight="1"/>
  <cols>
    <col min="1" max="1" width="11.85546875" style="351" customWidth="1"/>
    <col min="2" max="2" width="46.42578125" style="351" customWidth="1"/>
    <col min="3" max="3" width="22.85546875" style="351" bestFit="1" customWidth="1"/>
    <col min="4" max="13" width="14.140625" style="351" customWidth="1"/>
    <col min="14" max="14" width="15" style="351" customWidth="1"/>
    <col min="15" max="15" width="17.42578125" style="351" customWidth="1"/>
    <col min="16" max="16" width="8.85546875" style="351"/>
    <col min="17" max="17" width="17" style="351" customWidth="1"/>
    <col min="18" max="18" width="15" style="351" customWidth="1"/>
    <col min="19" max="19" width="14.5703125" style="351" bestFit="1" customWidth="1"/>
    <col min="20" max="16384" width="8.85546875" style="351"/>
  </cols>
  <sheetData>
    <row r="1" spans="1:19" ht="53.25" customHeight="1">
      <c r="A1" s="350"/>
      <c r="B1" s="350"/>
      <c r="D1" s="352"/>
      <c r="E1" s="353"/>
      <c r="F1" s="353"/>
      <c r="G1" s="353"/>
      <c r="H1" s="353"/>
      <c r="I1" s="353"/>
      <c r="J1" s="353"/>
      <c r="K1" s="353"/>
      <c r="L1" s="353"/>
      <c r="M1" s="352"/>
      <c r="N1" s="353"/>
      <c r="O1" s="353"/>
      <c r="P1" s="353"/>
    </row>
    <row r="2" spans="1:19" ht="37.5" customHeight="1">
      <c r="A2" s="861" t="str">
        <f>'RESUMO MODULO MINIMO'!$A$5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2" s="861"/>
      <c r="C2" s="861"/>
      <c r="D2" s="861"/>
      <c r="E2" s="861"/>
      <c r="F2" s="861"/>
      <c r="G2" s="861"/>
      <c r="H2" s="861"/>
      <c r="I2" s="861"/>
      <c r="J2" s="861"/>
      <c r="K2" s="861"/>
      <c r="L2" s="861"/>
      <c r="M2" s="861"/>
      <c r="N2" s="861"/>
      <c r="O2" s="861"/>
      <c r="P2" s="412"/>
    </row>
    <row r="3" spans="1:19" ht="15.75" customHeight="1">
      <c r="A3" s="860" t="s">
        <v>409</v>
      </c>
      <c r="B3" s="860"/>
      <c r="C3" s="860"/>
      <c r="D3" s="860"/>
      <c r="E3" s="860"/>
      <c r="F3" s="860"/>
      <c r="G3" s="860"/>
      <c r="H3" s="860"/>
      <c r="I3" s="860"/>
      <c r="J3" s="860"/>
      <c r="K3" s="860"/>
      <c r="L3" s="860"/>
      <c r="M3" s="860"/>
      <c r="N3" s="860"/>
      <c r="O3" s="860"/>
      <c r="P3" s="413"/>
    </row>
    <row r="4" spans="1:19" ht="15.75" thickBot="1">
      <c r="A4" s="436" t="s">
        <v>162</v>
      </c>
      <c r="B4" s="437" t="s">
        <v>261</v>
      </c>
      <c r="C4" s="438" t="s">
        <v>275</v>
      </c>
      <c r="D4" s="439" t="s">
        <v>276</v>
      </c>
      <c r="E4" s="439" t="s">
        <v>277</v>
      </c>
      <c r="F4" s="439" t="s">
        <v>278</v>
      </c>
      <c r="G4" s="439" t="s">
        <v>279</v>
      </c>
      <c r="H4" s="439" t="s">
        <v>280</v>
      </c>
      <c r="I4" s="439" t="s">
        <v>281</v>
      </c>
      <c r="J4" s="439" t="s">
        <v>282</v>
      </c>
      <c r="K4" s="439" t="s">
        <v>283</v>
      </c>
      <c r="L4" s="439" t="s">
        <v>284</v>
      </c>
      <c r="M4" s="439" t="s">
        <v>285</v>
      </c>
      <c r="N4" s="439" t="s">
        <v>286</v>
      </c>
      <c r="O4" s="440" t="s">
        <v>287</v>
      </c>
    </row>
    <row r="5" spans="1:19">
      <c r="A5" s="355"/>
      <c r="B5" s="356" t="str">
        <f>'RESUMO MODULO MINIMO'!$D$11</f>
        <v>MOBILIZAÇÃO</v>
      </c>
      <c r="C5" s="357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Q5" s="359">
        <f>SUM(D5:O5)</f>
        <v>0</v>
      </c>
    </row>
    <row r="6" spans="1:19" ht="15" thickBot="1">
      <c r="A6" s="360"/>
      <c r="B6" s="361"/>
      <c r="C6" s="362" t="e">
        <f>SUM('RESUMO MODULO MINIMO'!L12:L14)</f>
        <v>#DIV/0!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Q6" s="364">
        <f>SUM(D6:O6)</f>
        <v>0</v>
      </c>
      <c r="R6" s="364" t="e">
        <f>C6</f>
        <v>#DIV/0!</v>
      </c>
      <c r="S6" s="364" t="e">
        <f>Q6-R6</f>
        <v>#DIV/0!</v>
      </c>
    </row>
    <row r="7" spans="1:19" ht="15" customHeight="1" thickTop="1">
      <c r="A7" s="365"/>
      <c r="B7" s="366" t="str">
        <f>'RESUMO MODULO MINIMO'!D15</f>
        <v>TERRAPLEANGEM</v>
      </c>
      <c r="C7" s="367"/>
      <c r="D7" s="368"/>
      <c r="E7" s="368"/>
      <c r="F7" s="369"/>
      <c r="G7" s="369"/>
      <c r="H7" s="369"/>
      <c r="I7" s="369"/>
      <c r="J7" s="369"/>
      <c r="K7" s="369"/>
      <c r="L7" s="369"/>
      <c r="M7" s="369"/>
      <c r="N7" s="369"/>
      <c r="O7" s="369"/>
      <c r="Q7" s="359">
        <f t="shared" ref="Q7:Q12" si="0">SUM(F7:O7)</f>
        <v>0</v>
      </c>
      <c r="S7" s="364"/>
    </row>
    <row r="8" spans="1:19" ht="15" thickBot="1">
      <c r="A8" s="371"/>
      <c r="B8" s="372"/>
      <c r="C8" s="373" t="e">
        <f>SUM('RESUMO MODULO MINIMO'!L16:L18)</f>
        <v>#DIV/0!</v>
      </c>
      <c r="D8" s="374"/>
      <c r="E8" s="374"/>
      <c r="F8" s="375"/>
      <c r="G8" s="375"/>
      <c r="H8" s="375"/>
      <c r="I8" s="375"/>
      <c r="J8" s="375"/>
      <c r="K8" s="375"/>
      <c r="L8" s="375"/>
      <c r="M8" s="375"/>
      <c r="N8" s="375"/>
      <c r="O8" s="375"/>
      <c r="Q8" s="364">
        <f t="shared" si="0"/>
        <v>0</v>
      </c>
      <c r="R8" s="364" t="e">
        <f>C8</f>
        <v>#DIV/0!</v>
      </c>
      <c r="S8" s="364" t="e">
        <f>Q8-R8</f>
        <v>#DIV/0!</v>
      </c>
    </row>
    <row r="9" spans="1:19" ht="15" customHeight="1" thickTop="1">
      <c r="A9" s="365"/>
      <c r="B9" s="366" t="str">
        <f>'RESUMO MODULO MINIMO'!$D$19</f>
        <v>PAVIMENTAÇÃO</v>
      </c>
      <c r="C9" s="367"/>
      <c r="D9" s="368"/>
      <c r="E9" s="368"/>
      <c r="F9" s="369"/>
      <c r="G9" s="369"/>
      <c r="H9" s="369"/>
      <c r="I9" s="369"/>
      <c r="J9" s="369"/>
      <c r="K9" s="369"/>
      <c r="L9" s="369"/>
      <c r="M9" s="369"/>
      <c r="N9" s="369"/>
      <c r="O9" s="369"/>
      <c r="Q9" s="359">
        <f t="shared" si="0"/>
        <v>0</v>
      </c>
      <c r="S9" s="364"/>
    </row>
    <row r="10" spans="1:19" ht="15" thickBot="1">
      <c r="A10" s="371"/>
      <c r="B10" s="372"/>
      <c r="C10" s="373" t="e">
        <f>SUM('RESUMO MODULO MINIMO'!L20:L22)</f>
        <v>#DIV/0!</v>
      </c>
      <c r="D10" s="374"/>
      <c r="E10" s="374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Q10" s="364">
        <f t="shared" si="0"/>
        <v>0</v>
      </c>
      <c r="R10" s="364" t="e">
        <f>C10</f>
        <v>#DIV/0!</v>
      </c>
      <c r="S10" s="364" t="e">
        <f>Q10-R10</f>
        <v>#DIV/0!</v>
      </c>
    </row>
    <row r="11" spans="1:19" ht="15" customHeight="1" thickTop="1">
      <c r="A11" s="365"/>
      <c r="B11" s="377" t="str">
        <f>'RESUMO MODULO MINIMO'!$D$30</f>
        <v>SINALIZAÇÃO</v>
      </c>
      <c r="C11" s="378"/>
      <c r="D11" s="368"/>
      <c r="E11" s="368"/>
      <c r="F11" s="369"/>
      <c r="G11" s="369"/>
      <c r="H11" s="369"/>
      <c r="I11" s="369"/>
      <c r="J11" s="369"/>
      <c r="K11" s="369"/>
      <c r="L11" s="369"/>
      <c r="M11" s="369"/>
      <c r="N11" s="369"/>
      <c r="O11" s="370"/>
      <c r="Q11" s="359">
        <f t="shared" si="0"/>
        <v>0</v>
      </c>
      <c r="S11" s="364"/>
    </row>
    <row r="12" spans="1:19" ht="15" thickBot="1">
      <c r="A12" s="360"/>
      <c r="B12" s="361"/>
      <c r="C12" s="379" t="e">
        <f>SUM('RESUMO MODULO MINIMO'!L31:L32)</f>
        <v>#DIV/0!</v>
      </c>
      <c r="D12" s="380"/>
      <c r="E12" s="380"/>
      <c r="F12" s="375"/>
      <c r="G12" s="375"/>
      <c r="H12" s="375"/>
      <c r="I12" s="375"/>
      <c r="J12" s="375"/>
      <c r="K12" s="375"/>
      <c r="L12" s="375"/>
      <c r="M12" s="375"/>
      <c r="N12" s="375"/>
      <c r="O12" s="375"/>
      <c r="Q12" s="364">
        <f t="shared" si="0"/>
        <v>0</v>
      </c>
      <c r="R12" s="364" t="e">
        <f>C12</f>
        <v>#DIV/0!</v>
      </c>
      <c r="S12" s="364" t="e">
        <f>Q12-R12</f>
        <v>#DIV/0!</v>
      </c>
    </row>
    <row r="13" spans="1:19" ht="15" thickTop="1">
      <c r="A13" s="381"/>
      <c r="B13" s="382" t="str">
        <f>'RESUMO MODULO MINIMO'!$D$33</f>
        <v>DRENAGEM</v>
      </c>
      <c r="C13" s="383"/>
      <c r="D13" s="384"/>
      <c r="E13" s="384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Q13" s="359">
        <f t="shared" ref="Q13:Q20" si="1">SUM(D13:O13)</f>
        <v>0</v>
      </c>
      <c r="S13" s="364"/>
    </row>
    <row r="14" spans="1:19" ht="15" thickBot="1">
      <c r="A14" s="385"/>
      <c r="B14" s="386"/>
      <c r="C14" s="387">
        <f>SUM('RESUMO MODULO MINIMO'!L34)</f>
        <v>0</v>
      </c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O14" s="375"/>
      <c r="Q14" s="364">
        <f t="shared" si="1"/>
        <v>0</v>
      </c>
      <c r="R14" s="364">
        <f>C14</f>
        <v>0</v>
      </c>
      <c r="S14" s="364">
        <f>Q14-R14</f>
        <v>0</v>
      </c>
    </row>
    <row r="15" spans="1:19" ht="12" customHeight="1" thickTop="1">
      <c r="A15" s="365"/>
      <c r="B15" s="377" t="str">
        <f>'RESUMO MODULO MINIMO'!$D$35</f>
        <v>LIMPEZA GERAL</v>
      </c>
      <c r="C15" s="367"/>
      <c r="D15" s="369"/>
      <c r="E15" s="369"/>
      <c r="F15" s="369"/>
      <c r="G15" s="369"/>
      <c r="H15" s="369"/>
      <c r="I15" s="369"/>
      <c r="J15" s="369"/>
      <c r="K15" s="369"/>
      <c r="L15" s="369"/>
      <c r="M15" s="369"/>
      <c r="N15" s="369"/>
      <c r="O15" s="369"/>
      <c r="Q15" s="359">
        <f t="shared" si="1"/>
        <v>0</v>
      </c>
      <c r="S15" s="364"/>
    </row>
    <row r="16" spans="1:19" ht="15" thickBot="1">
      <c r="A16" s="388"/>
      <c r="B16" s="389"/>
      <c r="C16" s="390">
        <f>SUM('RESUMO MODULO MINIMO'!L36)</f>
        <v>0</v>
      </c>
      <c r="D16" s="375"/>
      <c r="E16" s="375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Q16" s="364">
        <f t="shared" si="1"/>
        <v>0</v>
      </c>
      <c r="R16" s="364">
        <f>C16</f>
        <v>0</v>
      </c>
      <c r="S16" s="364">
        <f>Q16-R16</f>
        <v>0</v>
      </c>
    </row>
    <row r="17" spans="1:19" ht="12" customHeight="1" thickTop="1">
      <c r="A17" s="365"/>
      <c r="B17" s="377" t="str">
        <f>'RESUMO MODULO MINIMO'!D37</f>
        <v>SERVIÇOS COMPLEMENTARES</v>
      </c>
      <c r="C17" s="367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Q17" s="359">
        <f t="shared" si="1"/>
        <v>0</v>
      </c>
      <c r="S17" s="364"/>
    </row>
    <row r="18" spans="1:19" ht="15" thickBot="1">
      <c r="A18" s="388"/>
      <c r="B18" s="389"/>
      <c r="C18" s="390">
        <f>'RESUMO MODULO MINIMO'!L38</f>
        <v>0</v>
      </c>
      <c r="D18" s="375"/>
      <c r="E18" s="375"/>
      <c r="F18" s="375"/>
      <c r="G18" s="375"/>
      <c r="H18" s="375"/>
      <c r="I18" s="375"/>
      <c r="J18" s="375"/>
      <c r="K18" s="375"/>
      <c r="L18" s="375"/>
      <c r="M18" s="375"/>
      <c r="N18" s="375"/>
      <c r="O18" s="375"/>
      <c r="Q18" s="364">
        <f t="shared" si="1"/>
        <v>0</v>
      </c>
      <c r="R18" s="364">
        <f>C18</f>
        <v>0</v>
      </c>
      <c r="S18" s="364">
        <f>Q18-R18</f>
        <v>0</v>
      </c>
    </row>
    <row r="19" spans="1:19" ht="12" customHeight="1" thickTop="1">
      <c r="A19" s="365"/>
      <c r="B19" s="377" t="str">
        <f>'RESUMO MODULO MINIMO'!$D$39</f>
        <v>PROJETO EXECUTIVO</v>
      </c>
      <c r="C19" s="367"/>
      <c r="D19" s="369"/>
      <c r="E19" s="369"/>
      <c r="F19" s="369"/>
      <c r="G19" s="369"/>
      <c r="H19" s="369"/>
      <c r="I19" s="369"/>
      <c r="J19" s="369"/>
      <c r="K19" s="369"/>
      <c r="L19" s="369"/>
      <c r="M19" s="369"/>
      <c r="N19" s="369"/>
      <c r="O19" s="370"/>
      <c r="Q19" s="359">
        <f t="shared" si="1"/>
        <v>0</v>
      </c>
      <c r="S19" s="364"/>
    </row>
    <row r="20" spans="1:19" ht="15" thickBot="1">
      <c r="A20" s="388"/>
      <c r="B20" s="389"/>
      <c r="C20" s="390">
        <f>'RESUMO MODULO MINIMO'!L40</f>
        <v>0</v>
      </c>
      <c r="D20" s="375"/>
      <c r="E20" s="375"/>
      <c r="F20" s="375"/>
      <c r="G20" s="375"/>
      <c r="H20" s="375"/>
      <c r="I20" s="375"/>
      <c r="J20" s="375"/>
      <c r="K20" s="375"/>
      <c r="L20" s="375"/>
      <c r="M20" s="375"/>
      <c r="N20" s="375"/>
      <c r="O20" s="376"/>
      <c r="Q20" s="364">
        <f t="shared" si="1"/>
        <v>0</v>
      </c>
      <c r="R20" s="364">
        <f>C20</f>
        <v>0</v>
      </c>
      <c r="S20" s="364">
        <f>Q20-R20</f>
        <v>0</v>
      </c>
    </row>
    <row r="21" spans="1:19" ht="15" thickTop="1">
      <c r="A21" s="414"/>
      <c r="B21" s="415"/>
      <c r="C21" s="416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8"/>
      <c r="Q21" s="364"/>
      <c r="R21" s="364"/>
      <c r="S21" s="364"/>
    </row>
    <row r="22" spans="1:19">
      <c r="A22" s="862" t="s">
        <v>288</v>
      </c>
      <c r="B22" s="863"/>
      <c r="C22" s="391"/>
      <c r="D22" s="392" t="e">
        <f>SUM(D6+D8+D10+D12+D14+D16+D18+D20)/$O$27</f>
        <v>#DIV/0!</v>
      </c>
      <c r="E22" s="392" t="e">
        <f t="shared" ref="E22:O22" si="2">SUM(E6+E8+E10+E12+E14+E16+E18+E20)/$O$27</f>
        <v>#DIV/0!</v>
      </c>
      <c r="F22" s="392" t="e">
        <f t="shared" si="2"/>
        <v>#DIV/0!</v>
      </c>
      <c r="G22" s="392" t="e">
        <f t="shared" si="2"/>
        <v>#DIV/0!</v>
      </c>
      <c r="H22" s="392" t="e">
        <f t="shared" si="2"/>
        <v>#DIV/0!</v>
      </c>
      <c r="I22" s="392" t="e">
        <f t="shared" si="2"/>
        <v>#DIV/0!</v>
      </c>
      <c r="J22" s="392" t="e">
        <f t="shared" si="2"/>
        <v>#DIV/0!</v>
      </c>
      <c r="K22" s="392" t="e">
        <f t="shared" si="2"/>
        <v>#DIV/0!</v>
      </c>
      <c r="L22" s="392" t="e">
        <f t="shared" si="2"/>
        <v>#DIV/0!</v>
      </c>
      <c r="M22" s="392" t="e">
        <f t="shared" si="2"/>
        <v>#DIV/0!</v>
      </c>
      <c r="N22" s="392" t="e">
        <f t="shared" si="2"/>
        <v>#DIV/0!</v>
      </c>
      <c r="O22" s="392" t="e">
        <f t="shared" si="2"/>
        <v>#DIV/0!</v>
      </c>
      <c r="Q22" s="359"/>
      <c r="S22" s="364"/>
    </row>
    <row r="23" spans="1:19">
      <c r="A23" s="864" t="s">
        <v>221</v>
      </c>
      <c r="B23" s="865"/>
      <c r="C23" s="393"/>
      <c r="D23" s="394" t="e">
        <f>$O$27*D22</f>
        <v>#DIV/0!</v>
      </c>
      <c r="E23" s="394" t="e">
        <f>$O$27*E22</f>
        <v>#DIV/0!</v>
      </c>
      <c r="F23" s="394" t="e">
        <f t="shared" ref="F23:O23" si="3">$O$27*F22</f>
        <v>#DIV/0!</v>
      </c>
      <c r="G23" s="394" t="e">
        <f t="shared" si="3"/>
        <v>#DIV/0!</v>
      </c>
      <c r="H23" s="394" t="e">
        <f t="shared" si="3"/>
        <v>#DIV/0!</v>
      </c>
      <c r="I23" s="394" t="e">
        <f t="shared" si="3"/>
        <v>#DIV/0!</v>
      </c>
      <c r="J23" s="394" t="e">
        <f t="shared" si="3"/>
        <v>#DIV/0!</v>
      </c>
      <c r="K23" s="394" t="e">
        <f t="shared" si="3"/>
        <v>#DIV/0!</v>
      </c>
      <c r="L23" s="394" t="e">
        <f t="shared" si="3"/>
        <v>#DIV/0!</v>
      </c>
      <c r="M23" s="394" t="e">
        <f t="shared" si="3"/>
        <v>#DIV/0!</v>
      </c>
      <c r="N23" s="394" t="e">
        <f t="shared" si="3"/>
        <v>#DIV/0!</v>
      </c>
      <c r="O23" s="395" t="e">
        <f t="shared" si="3"/>
        <v>#DIV/0!</v>
      </c>
      <c r="P23" s="364"/>
      <c r="Q23" s="364"/>
      <c r="R23" s="364"/>
      <c r="S23" s="364"/>
    </row>
    <row r="24" spans="1:19">
      <c r="A24" s="864" t="s">
        <v>289</v>
      </c>
      <c r="B24" s="865"/>
      <c r="C24" s="396"/>
      <c r="D24" s="397" t="e">
        <f>D22</f>
        <v>#DIV/0!</v>
      </c>
      <c r="E24" s="397" t="e">
        <f>D24+E22</f>
        <v>#DIV/0!</v>
      </c>
      <c r="F24" s="397" t="e">
        <f t="shared" ref="F24:O25" si="4">E24+F22</f>
        <v>#DIV/0!</v>
      </c>
      <c r="G24" s="397" t="e">
        <f t="shared" si="4"/>
        <v>#DIV/0!</v>
      </c>
      <c r="H24" s="397" t="e">
        <f t="shared" si="4"/>
        <v>#DIV/0!</v>
      </c>
      <c r="I24" s="397" t="e">
        <f t="shared" si="4"/>
        <v>#DIV/0!</v>
      </c>
      <c r="J24" s="397" t="e">
        <f t="shared" si="4"/>
        <v>#DIV/0!</v>
      </c>
      <c r="K24" s="397" t="e">
        <f t="shared" si="4"/>
        <v>#DIV/0!</v>
      </c>
      <c r="L24" s="397" t="e">
        <f t="shared" si="4"/>
        <v>#DIV/0!</v>
      </c>
      <c r="M24" s="397" t="e">
        <f t="shared" si="4"/>
        <v>#DIV/0!</v>
      </c>
      <c r="N24" s="397" t="e">
        <f t="shared" si="4"/>
        <v>#DIV/0!</v>
      </c>
      <c r="O24" s="398" t="e">
        <f t="shared" si="4"/>
        <v>#DIV/0!</v>
      </c>
      <c r="Q24" s="359"/>
      <c r="S24" s="364"/>
    </row>
    <row r="25" spans="1:19" ht="15" thickBot="1">
      <c r="A25" s="858" t="s">
        <v>290</v>
      </c>
      <c r="B25" s="859"/>
      <c r="C25" s="399"/>
      <c r="D25" s="400" t="e">
        <f>D23</f>
        <v>#DIV/0!</v>
      </c>
      <c r="E25" s="400" t="e">
        <f>D25+E23</f>
        <v>#DIV/0!</v>
      </c>
      <c r="F25" s="400" t="e">
        <f t="shared" si="4"/>
        <v>#DIV/0!</v>
      </c>
      <c r="G25" s="400" t="e">
        <f t="shared" si="4"/>
        <v>#DIV/0!</v>
      </c>
      <c r="H25" s="400" t="e">
        <f t="shared" si="4"/>
        <v>#DIV/0!</v>
      </c>
      <c r="I25" s="400" t="e">
        <f t="shared" si="4"/>
        <v>#DIV/0!</v>
      </c>
      <c r="J25" s="400" t="e">
        <f t="shared" si="4"/>
        <v>#DIV/0!</v>
      </c>
      <c r="K25" s="400" t="e">
        <f t="shared" si="4"/>
        <v>#DIV/0!</v>
      </c>
      <c r="L25" s="400" t="e">
        <f t="shared" si="4"/>
        <v>#DIV/0!</v>
      </c>
      <c r="M25" s="400" t="e">
        <f t="shared" si="4"/>
        <v>#DIV/0!</v>
      </c>
      <c r="N25" s="400" t="e">
        <f t="shared" si="4"/>
        <v>#DIV/0!</v>
      </c>
      <c r="O25" s="401" t="e">
        <f t="shared" si="4"/>
        <v>#DIV/0!</v>
      </c>
      <c r="P25" s="364"/>
      <c r="Q25" s="364"/>
      <c r="R25" s="364"/>
      <c r="S25" s="364"/>
    </row>
    <row r="26" spans="1:19" ht="15" thickBot="1">
      <c r="A26" s="402"/>
      <c r="B26" s="402"/>
      <c r="C26" s="402"/>
      <c r="D26" s="402"/>
      <c r="E26" s="402"/>
      <c r="F26" s="402"/>
      <c r="G26" s="402"/>
      <c r="H26" s="402"/>
      <c r="I26" s="402"/>
      <c r="J26" s="402"/>
      <c r="K26" s="402"/>
      <c r="L26" s="402"/>
      <c r="M26" s="402"/>
      <c r="N26" s="402"/>
      <c r="O26" s="402"/>
      <c r="P26" s="402"/>
    </row>
    <row r="27" spans="1:19" ht="15" thickBot="1">
      <c r="A27" s="403"/>
      <c r="B27" s="404"/>
      <c r="C27" s="405"/>
      <c r="D27" s="406" t="s">
        <v>291</v>
      </c>
      <c r="E27" s="407"/>
      <c r="F27" s="407"/>
      <c r="G27" s="407"/>
      <c r="H27" s="407"/>
      <c r="I27" s="407"/>
      <c r="J27" s="407"/>
      <c r="K27" s="407"/>
      <c r="L27" s="407"/>
      <c r="M27" s="407"/>
      <c r="N27" s="407" t="s">
        <v>292</v>
      </c>
      <c r="O27" s="408" t="e">
        <f>'RESUMO MODULO MINIMO'!L41</f>
        <v>#DIV/0!</v>
      </c>
      <c r="P27" s="354"/>
    </row>
    <row r="28" spans="1:19" ht="16.5" customHeight="1">
      <c r="A28" s="409"/>
      <c r="B28" s="410"/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11"/>
      <c r="P28" s="409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3:O3"/>
    <mergeCell ref="A2:O2"/>
    <mergeCell ref="A22:B22"/>
    <mergeCell ref="A23:B23"/>
    <mergeCell ref="A24:B24"/>
  </mergeCells>
  <phoneticPr fontId="85"/>
  <printOptions horizontalCentered="1"/>
  <pageMargins left="0.15" right="0.16" top="0.78740157480314965" bottom="0.78740157480314965" header="0.31496062992125984" footer="0.31496062992125984"/>
  <pageSetup paperSize="9" scale="5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A1:F29"/>
  <sheetViews>
    <sheetView view="pageBreakPreview" topLeftCell="A13" zoomScale="130" zoomScaleSheetLayoutView="130" workbookViewId="0">
      <selection activeCell="E8" sqref="E8"/>
    </sheetView>
  </sheetViews>
  <sheetFormatPr defaultRowHeight="12.75"/>
  <cols>
    <col min="1" max="1" width="9.140625" style="460"/>
    <col min="2" max="2" width="29.42578125" style="460" bestFit="1" customWidth="1"/>
    <col min="3" max="4" width="9.140625" style="460"/>
    <col min="5" max="5" width="21.42578125" style="460" customWidth="1"/>
    <col min="6" max="6" width="13.5703125" style="460" bestFit="1" customWidth="1"/>
    <col min="7" max="257" width="9.140625" style="460"/>
    <col min="258" max="258" width="29.42578125" style="460" bestFit="1" customWidth="1"/>
    <col min="259" max="260" width="9.140625" style="460"/>
    <col min="261" max="261" width="21.42578125" style="460" customWidth="1"/>
    <col min="262" max="262" width="13.5703125" style="460" bestFit="1" customWidth="1"/>
    <col min="263" max="513" width="9.140625" style="460"/>
    <col min="514" max="514" width="29.42578125" style="460" bestFit="1" customWidth="1"/>
    <col min="515" max="516" width="9.140625" style="460"/>
    <col min="517" max="517" width="21.42578125" style="460" customWidth="1"/>
    <col min="518" max="518" width="13.5703125" style="460" bestFit="1" customWidth="1"/>
    <col min="519" max="769" width="9.140625" style="460"/>
    <col min="770" max="770" width="29.42578125" style="460" bestFit="1" customWidth="1"/>
    <col min="771" max="772" width="9.140625" style="460"/>
    <col min="773" max="773" width="21.42578125" style="460" customWidth="1"/>
    <col min="774" max="774" width="13.5703125" style="460" bestFit="1" customWidth="1"/>
    <col min="775" max="1025" width="9.140625" style="460"/>
    <col min="1026" max="1026" width="29.42578125" style="460" bestFit="1" customWidth="1"/>
    <col min="1027" max="1028" width="9.140625" style="460"/>
    <col min="1029" max="1029" width="21.42578125" style="460" customWidth="1"/>
    <col min="1030" max="1030" width="13.5703125" style="460" bestFit="1" customWidth="1"/>
    <col min="1031" max="1281" width="9.140625" style="460"/>
    <col min="1282" max="1282" width="29.42578125" style="460" bestFit="1" customWidth="1"/>
    <col min="1283" max="1284" width="9.140625" style="460"/>
    <col min="1285" max="1285" width="21.42578125" style="460" customWidth="1"/>
    <col min="1286" max="1286" width="13.5703125" style="460" bestFit="1" customWidth="1"/>
    <col min="1287" max="1537" width="9.140625" style="460"/>
    <col min="1538" max="1538" width="29.42578125" style="460" bestFit="1" customWidth="1"/>
    <col min="1539" max="1540" width="9.140625" style="460"/>
    <col min="1541" max="1541" width="21.42578125" style="460" customWidth="1"/>
    <col min="1542" max="1542" width="13.5703125" style="460" bestFit="1" customWidth="1"/>
    <col min="1543" max="1793" width="9.140625" style="460"/>
    <col min="1794" max="1794" width="29.42578125" style="460" bestFit="1" customWidth="1"/>
    <col min="1795" max="1796" width="9.140625" style="460"/>
    <col min="1797" max="1797" width="21.42578125" style="460" customWidth="1"/>
    <col min="1798" max="1798" width="13.5703125" style="460" bestFit="1" customWidth="1"/>
    <col min="1799" max="2049" width="9.140625" style="460"/>
    <col min="2050" max="2050" width="29.42578125" style="460" bestFit="1" customWidth="1"/>
    <col min="2051" max="2052" width="9.140625" style="460"/>
    <col min="2053" max="2053" width="21.42578125" style="460" customWidth="1"/>
    <col min="2054" max="2054" width="13.5703125" style="460" bestFit="1" customWidth="1"/>
    <col min="2055" max="2305" width="9.140625" style="460"/>
    <col min="2306" max="2306" width="29.42578125" style="460" bestFit="1" customWidth="1"/>
    <col min="2307" max="2308" width="9.140625" style="460"/>
    <col min="2309" max="2309" width="21.42578125" style="460" customWidth="1"/>
    <col min="2310" max="2310" width="13.5703125" style="460" bestFit="1" customWidth="1"/>
    <col min="2311" max="2561" width="9.140625" style="460"/>
    <col min="2562" max="2562" width="29.42578125" style="460" bestFit="1" customWidth="1"/>
    <col min="2563" max="2564" width="9.140625" style="460"/>
    <col min="2565" max="2565" width="21.42578125" style="460" customWidth="1"/>
    <col min="2566" max="2566" width="13.5703125" style="460" bestFit="1" customWidth="1"/>
    <col min="2567" max="2817" width="9.140625" style="460"/>
    <col min="2818" max="2818" width="29.42578125" style="460" bestFit="1" customWidth="1"/>
    <col min="2819" max="2820" width="9.140625" style="460"/>
    <col min="2821" max="2821" width="21.42578125" style="460" customWidth="1"/>
    <col min="2822" max="2822" width="13.5703125" style="460" bestFit="1" customWidth="1"/>
    <col min="2823" max="3073" width="9.140625" style="460"/>
    <col min="3074" max="3074" width="29.42578125" style="460" bestFit="1" customWidth="1"/>
    <col min="3075" max="3076" width="9.140625" style="460"/>
    <col min="3077" max="3077" width="21.42578125" style="460" customWidth="1"/>
    <col min="3078" max="3078" width="13.5703125" style="460" bestFit="1" customWidth="1"/>
    <col min="3079" max="3329" width="9.140625" style="460"/>
    <col min="3330" max="3330" width="29.42578125" style="460" bestFit="1" customWidth="1"/>
    <col min="3331" max="3332" width="9.140625" style="460"/>
    <col min="3333" max="3333" width="21.42578125" style="460" customWidth="1"/>
    <col min="3334" max="3334" width="13.5703125" style="460" bestFit="1" customWidth="1"/>
    <col min="3335" max="3585" width="9.140625" style="460"/>
    <col min="3586" max="3586" width="29.42578125" style="460" bestFit="1" customWidth="1"/>
    <col min="3587" max="3588" width="9.140625" style="460"/>
    <col min="3589" max="3589" width="21.42578125" style="460" customWidth="1"/>
    <col min="3590" max="3590" width="13.5703125" style="460" bestFit="1" customWidth="1"/>
    <col min="3591" max="3841" width="9.140625" style="460"/>
    <col min="3842" max="3842" width="29.42578125" style="460" bestFit="1" customWidth="1"/>
    <col min="3843" max="3844" width="9.140625" style="460"/>
    <col min="3845" max="3845" width="21.42578125" style="460" customWidth="1"/>
    <col min="3846" max="3846" width="13.5703125" style="460" bestFit="1" customWidth="1"/>
    <col min="3847" max="4097" width="9.140625" style="460"/>
    <col min="4098" max="4098" width="29.42578125" style="460" bestFit="1" customWidth="1"/>
    <col min="4099" max="4100" width="9.140625" style="460"/>
    <col min="4101" max="4101" width="21.42578125" style="460" customWidth="1"/>
    <col min="4102" max="4102" width="13.5703125" style="460" bestFit="1" customWidth="1"/>
    <col min="4103" max="4353" width="9.140625" style="460"/>
    <col min="4354" max="4354" width="29.42578125" style="460" bestFit="1" customWidth="1"/>
    <col min="4355" max="4356" width="9.140625" style="460"/>
    <col min="4357" max="4357" width="21.42578125" style="460" customWidth="1"/>
    <col min="4358" max="4358" width="13.5703125" style="460" bestFit="1" customWidth="1"/>
    <col min="4359" max="4609" width="9.140625" style="460"/>
    <col min="4610" max="4610" width="29.42578125" style="460" bestFit="1" customWidth="1"/>
    <col min="4611" max="4612" width="9.140625" style="460"/>
    <col min="4613" max="4613" width="21.42578125" style="460" customWidth="1"/>
    <col min="4614" max="4614" width="13.5703125" style="460" bestFit="1" customWidth="1"/>
    <col min="4615" max="4865" width="9.140625" style="460"/>
    <col min="4866" max="4866" width="29.42578125" style="460" bestFit="1" customWidth="1"/>
    <col min="4867" max="4868" width="9.140625" style="460"/>
    <col min="4869" max="4869" width="21.42578125" style="460" customWidth="1"/>
    <col min="4870" max="4870" width="13.5703125" style="460" bestFit="1" customWidth="1"/>
    <col min="4871" max="5121" width="9.140625" style="460"/>
    <col min="5122" max="5122" width="29.42578125" style="460" bestFit="1" customWidth="1"/>
    <col min="5123" max="5124" width="9.140625" style="460"/>
    <col min="5125" max="5125" width="21.42578125" style="460" customWidth="1"/>
    <col min="5126" max="5126" width="13.5703125" style="460" bestFit="1" customWidth="1"/>
    <col min="5127" max="5377" width="9.140625" style="460"/>
    <col min="5378" max="5378" width="29.42578125" style="460" bestFit="1" customWidth="1"/>
    <col min="5379" max="5380" width="9.140625" style="460"/>
    <col min="5381" max="5381" width="21.42578125" style="460" customWidth="1"/>
    <col min="5382" max="5382" width="13.5703125" style="460" bestFit="1" customWidth="1"/>
    <col min="5383" max="5633" width="9.140625" style="460"/>
    <col min="5634" max="5634" width="29.42578125" style="460" bestFit="1" customWidth="1"/>
    <col min="5635" max="5636" width="9.140625" style="460"/>
    <col min="5637" max="5637" width="21.42578125" style="460" customWidth="1"/>
    <col min="5638" max="5638" width="13.5703125" style="460" bestFit="1" customWidth="1"/>
    <col min="5639" max="5889" width="9.140625" style="460"/>
    <col min="5890" max="5890" width="29.42578125" style="460" bestFit="1" customWidth="1"/>
    <col min="5891" max="5892" width="9.140625" style="460"/>
    <col min="5893" max="5893" width="21.42578125" style="460" customWidth="1"/>
    <col min="5894" max="5894" width="13.5703125" style="460" bestFit="1" customWidth="1"/>
    <col min="5895" max="6145" width="9.140625" style="460"/>
    <col min="6146" max="6146" width="29.42578125" style="460" bestFit="1" customWidth="1"/>
    <col min="6147" max="6148" width="9.140625" style="460"/>
    <col min="6149" max="6149" width="21.42578125" style="460" customWidth="1"/>
    <col min="6150" max="6150" width="13.5703125" style="460" bestFit="1" customWidth="1"/>
    <col min="6151" max="6401" width="9.140625" style="460"/>
    <col min="6402" max="6402" width="29.42578125" style="460" bestFit="1" customWidth="1"/>
    <col min="6403" max="6404" width="9.140625" style="460"/>
    <col min="6405" max="6405" width="21.42578125" style="460" customWidth="1"/>
    <col min="6406" max="6406" width="13.5703125" style="460" bestFit="1" customWidth="1"/>
    <col min="6407" max="6657" width="9.140625" style="460"/>
    <col min="6658" max="6658" width="29.42578125" style="460" bestFit="1" customWidth="1"/>
    <col min="6659" max="6660" width="9.140625" style="460"/>
    <col min="6661" max="6661" width="21.42578125" style="460" customWidth="1"/>
    <col min="6662" max="6662" width="13.5703125" style="460" bestFit="1" customWidth="1"/>
    <col min="6663" max="6913" width="9.140625" style="460"/>
    <col min="6914" max="6914" width="29.42578125" style="460" bestFit="1" customWidth="1"/>
    <col min="6915" max="6916" width="9.140625" style="460"/>
    <col min="6917" max="6917" width="21.42578125" style="460" customWidth="1"/>
    <col min="6918" max="6918" width="13.5703125" style="460" bestFit="1" customWidth="1"/>
    <col min="6919" max="7169" width="9.140625" style="460"/>
    <col min="7170" max="7170" width="29.42578125" style="460" bestFit="1" customWidth="1"/>
    <col min="7171" max="7172" width="9.140625" style="460"/>
    <col min="7173" max="7173" width="21.42578125" style="460" customWidth="1"/>
    <col min="7174" max="7174" width="13.5703125" style="460" bestFit="1" customWidth="1"/>
    <col min="7175" max="7425" width="9.140625" style="460"/>
    <col min="7426" max="7426" width="29.42578125" style="460" bestFit="1" customWidth="1"/>
    <col min="7427" max="7428" width="9.140625" style="460"/>
    <col min="7429" max="7429" width="21.42578125" style="460" customWidth="1"/>
    <col min="7430" max="7430" width="13.5703125" style="460" bestFit="1" customWidth="1"/>
    <col min="7431" max="7681" width="9.140625" style="460"/>
    <col min="7682" max="7682" width="29.42578125" style="460" bestFit="1" customWidth="1"/>
    <col min="7683" max="7684" width="9.140625" style="460"/>
    <col min="7685" max="7685" width="21.42578125" style="460" customWidth="1"/>
    <col min="7686" max="7686" width="13.5703125" style="460" bestFit="1" customWidth="1"/>
    <col min="7687" max="7937" width="9.140625" style="460"/>
    <col min="7938" max="7938" width="29.42578125" style="460" bestFit="1" customWidth="1"/>
    <col min="7939" max="7940" width="9.140625" style="460"/>
    <col min="7941" max="7941" width="21.42578125" style="460" customWidth="1"/>
    <col min="7942" max="7942" width="13.5703125" style="460" bestFit="1" customWidth="1"/>
    <col min="7943" max="8193" width="9.140625" style="460"/>
    <col min="8194" max="8194" width="29.42578125" style="460" bestFit="1" customWidth="1"/>
    <col min="8195" max="8196" width="9.140625" style="460"/>
    <col min="8197" max="8197" width="21.42578125" style="460" customWidth="1"/>
    <col min="8198" max="8198" width="13.5703125" style="460" bestFit="1" customWidth="1"/>
    <col min="8199" max="8449" width="9.140625" style="460"/>
    <col min="8450" max="8450" width="29.42578125" style="460" bestFit="1" customWidth="1"/>
    <col min="8451" max="8452" width="9.140625" style="460"/>
    <col min="8453" max="8453" width="21.42578125" style="460" customWidth="1"/>
    <col min="8454" max="8454" width="13.5703125" style="460" bestFit="1" customWidth="1"/>
    <col min="8455" max="8705" width="9.140625" style="460"/>
    <col min="8706" max="8706" width="29.42578125" style="460" bestFit="1" customWidth="1"/>
    <col min="8707" max="8708" width="9.140625" style="460"/>
    <col min="8709" max="8709" width="21.42578125" style="460" customWidth="1"/>
    <col min="8710" max="8710" width="13.5703125" style="460" bestFit="1" customWidth="1"/>
    <col min="8711" max="8961" width="9.140625" style="460"/>
    <col min="8962" max="8962" width="29.42578125" style="460" bestFit="1" customWidth="1"/>
    <col min="8963" max="8964" width="9.140625" style="460"/>
    <col min="8965" max="8965" width="21.42578125" style="460" customWidth="1"/>
    <col min="8966" max="8966" width="13.5703125" style="460" bestFit="1" customWidth="1"/>
    <col min="8967" max="9217" width="9.140625" style="460"/>
    <col min="9218" max="9218" width="29.42578125" style="460" bestFit="1" customWidth="1"/>
    <col min="9219" max="9220" width="9.140625" style="460"/>
    <col min="9221" max="9221" width="21.42578125" style="460" customWidth="1"/>
    <col min="9222" max="9222" width="13.5703125" style="460" bestFit="1" customWidth="1"/>
    <col min="9223" max="9473" width="9.140625" style="460"/>
    <col min="9474" max="9474" width="29.42578125" style="460" bestFit="1" customWidth="1"/>
    <col min="9475" max="9476" width="9.140625" style="460"/>
    <col min="9477" max="9477" width="21.42578125" style="460" customWidth="1"/>
    <col min="9478" max="9478" width="13.5703125" style="460" bestFit="1" customWidth="1"/>
    <col min="9479" max="9729" width="9.140625" style="460"/>
    <col min="9730" max="9730" width="29.42578125" style="460" bestFit="1" customWidth="1"/>
    <col min="9731" max="9732" width="9.140625" style="460"/>
    <col min="9733" max="9733" width="21.42578125" style="460" customWidth="1"/>
    <col min="9734" max="9734" width="13.5703125" style="460" bestFit="1" customWidth="1"/>
    <col min="9735" max="9985" width="9.140625" style="460"/>
    <col min="9986" max="9986" width="29.42578125" style="460" bestFit="1" customWidth="1"/>
    <col min="9987" max="9988" width="9.140625" style="460"/>
    <col min="9989" max="9989" width="21.42578125" style="460" customWidth="1"/>
    <col min="9990" max="9990" width="13.5703125" style="460" bestFit="1" customWidth="1"/>
    <col min="9991" max="10241" width="9.140625" style="460"/>
    <col min="10242" max="10242" width="29.42578125" style="460" bestFit="1" customWidth="1"/>
    <col min="10243" max="10244" width="9.140625" style="460"/>
    <col min="10245" max="10245" width="21.42578125" style="460" customWidth="1"/>
    <col min="10246" max="10246" width="13.5703125" style="460" bestFit="1" customWidth="1"/>
    <col min="10247" max="10497" width="9.140625" style="460"/>
    <col min="10498" max="10498" width="29.42578125" style="460" bestFit="1" customWidth="1"/>
    <col min="10499" max="10500" width="9.140625" style="460"/>
    <col min="10501" max="10501" width="21.42578125" style="460" customWidth="1"/>
    <col min="10502" max="10502" width="13.5703125" style="460" bestFit="1" customWidth="1"/>
    <col min="10503" max="10753" width="9.140625" style="460"/>
    <col min="10754" max="10754" width="29.42578125" style="460" bestFit="1" customWidth="1"/>
    <col min="10755" max="10756" width="9.140625" style="460"/>
    <col min="10757" max="10757" width="21.42578125" style="460" customWidth="1"/>
    <col min="10758" max="10758" width="13.5703125" style="460" bestFit="1" customWidth="1"/>
    <col min="10759" max="11009" width="9.140625" style="460"/>
    <col min="11010" max="11010" width="29.42578125" style="460" bestFit="1" customWidth="1"/>
    <col min="11011" max="11012" width="9.140625" style="460"/>
    <col min="11013" max="11013" width="21.42578125" style="460" customWidth="1"/>
    <col min="11014" max="11014" width="13.5703125" style="460" bestFit="1" customWidth="1"/>
    <col min="11015" max="11265" width="9.140625" style="460"/>
    <col min="11266" max="11266" width="29.42578125" style="460" bestFit="1" customWidth="1"/>
    <col min="11267" max="11268" width="9.140625" style="460"/>
    <col min="11269" max="11269" width="21.42578125" style="460" customWidth="1"/>
    <col min="11270" max="11270" width="13.5703125" style="460" bestFit="1" customWidth="1"/>
    <col min="11271" max="11521" width="9.140625" style="460"/>
    <col min="11522" max="11522" width="29.42578125" style="460" bestFit="1" customWidth="1"/>
    <col min="11523" max="11524" width="9.140625" style="460"/>
    <col min="11525" max="11525" width="21.42578125" style="460" customWidth="1"/>
    <col min="11526" max="11526" width="13.5703125" style="460" bestFit="1" customWidth="1"/>
    <col min="11527" max="11777" width="9.140625" style="460"/>
    <col min="11778" max="11778" width="29.42578125" style="460" bestFit="1" customWidth="1"/>
    <col min="11779" max="11780" width="9.140625" style="460"/>
    <col min="11781" max="11781" width="21.42578125" style="460" customWidth="1"/>
    <col min="11782" max="11782" width="13.5703125" style="460" bestFit="1" customWidth="1"/>
    <col min="11783" max="12033" width="9.140625" style="460"/>
    <col min="12034" max="12034" width="29.42578125" style="460" bestFit="1" customWidth="1"/>
    <col min="12035" max="12036" width="9.140625" style="460"/>
    <col min="12037" max="12037" width="21.42578125" style="460" customWidth="1"/>
    <col min="12038" max="12038" width="13.5703125" style="460" bestFit="1" customWidth="1"/>
    <col min="12039" max="12289" width="9.140625" style="460"/>
    <col min="12290" max="12290" width="29.42578125" style="460" bestFit="1" customWidth="1"/>
    <col min="12291" max="12292" width="9.140625" style="460"/>
    <col min="12293" max="12293" width="21.42578125" style="460" customWidth="1"/>
    <col min="12294" max="12294" width="13.5703125" style="460" bestFit="1" customWidth="1"/>
    <col min="12295" max="12545" width="9.140625" style="460"/>
    <col min="12546" max="12546" width="29.42578125" style="460" bestFit="1" customWidth="1"/>
    <col min="12547" max="12548" width="9.140625" style="460"/>
    <col min="12549" max="12549" width="21.42578125" style="460" customWidth="1"/>
    <col min="12550" max="12550" width="13.5703125" style="460" bestFit="1" customWidth="1"/>
    <col min="12551" max="12801" width="9.140625" style="460"/>
    <col min="12802" max="12802" width="29.42578125" style="460" bestFit="1" customWidth="1"/>
    <col min="12803" max="12804" width="9.140625" style="460"/>
    <col min="12805" max="12805" width="21.42578125" style="460" customWidth="1"/>
    <col min="12806" max="12806" width="13.5703125" style="460" bestFit="1" customWidth="1"/>
    <col min="12807" max="13057" width="9.140625" style="460"/>
    <col min="13058" max="13058" width="29.42578125" style="460" bestFit="1" customWidth="1"/>
    <col min="13059" max="13060" width="9.140625" style="460"/>
    <col min="13061" max="13061" width="21.42578125" style="460" customWidth="1"/>
    <col min="13062" max="13062" width="13.5703125" style="460" bestFit="1" customWidth="1"/>
    <col min="13063" max="13313" width="9.140625" style="460"/>
    <col min="13314" max="13314" width="29.42578125" style="460" bestFit="1" customWidth="1"/>
    <col min="13315" max="13316" width="9.140625" style="460"/>
    <col min="13317" max="13317" width="21.42578125" style="460" customWidth="1"/>
    <col min="13318" max="13318" width="13.5703125" style="460" bestFit="1" customWidth="1"/>
    <col min="13319" max="13569" width="9.140625" style="460"/>
    <col min="13570" max="13570" width="29.42578125" style="460" bestFit="1" customWidth="1"/>
    <col min="13571" max="13572" width="9.140625" style="460"/>
    <col min="13573" max="13573" width="21.42578125" style="460" customWidth="1"/>
    <col min="13574" max="13574" width="13.5703125" style="460" bestFit="1" customWidth="1"/>
    <col min="13575" max="13825" width="9.140625" style="460"/>
    <col min="13826" max="13826" width="29.42578125" style="460" bestFit="1" customWidth="1"/>
    <col min="13827" max="13828" width="9.140625" style="460"/>
    <col min="13829" max="13829" width="21.42578125" style="460" customWidth="1"/>
    <col min="13830" max="13830" width="13.5703125" style="460" bestFit="1" customWidth="1"/>
    <col min="13831" max="14081" width="9.140625" style="460"/>
    <col min="14082" max="14082" width="29.42578125" style="460" bestFit="1" customWidth="1"/>
    <col min="14083" max="14084" width="9.140625" style="460"/>
    <col min="14085" max="14085" width="21.42578125" style="460" customWidth="1"/>
    <col min="14086" max="14086" width="13.5703125" style="460" bestFit="1" customWidth="1"/>
    <col min="14087" max="14337" width="9.140625" style="460"/>
    <col min="14338" max="14338" width="29.42578125" style="460" bestFit="1" customWidth="1"/>
    <col min="14339" max="14340" width="9.140625" style="460"/>
    <col min="14341" max="14341" width="21.42578125" style="460" customWidth="1"/>
    <col min="14342" max="14342" width="13.5703125" style="460" bestFit="1" customWidth="1"/>
    <col min="14343" max="14593" width="9.140625" style="460"/>
    <col min="14594" max="14594" width="29.42578125" style="460" bestFit="1" customWidth="1"/>
    <col min="14595" max="14596" width="9.140625" style="460"/>
    <col min="14597" max="14597" width="21.42578125" style="460" customWidth="1"/>
    <col min="14598" max="14598" width="13.5703125" style="460" bestFit="1" customWidth="1"/>
    <col min="14599" max="14849" width="9.140625" style="460"/>
    <col min="14850" max="14850" width="29.42578125" style="460" bestFit="1" customWidth="1"/>
    <col min="14851" max="14852" width="9.140625" style="460"/>
    <col min="14853" max="14853" width="21.42578125" style="460" customWidth="1"/>
    <col min="14854" max="14854" width="13.5703125" style="460" bestFit="1" customWidth="1"/>
    <col min="14855" max="15105" width="9.140625" style="460"/>
    <col min="15106" max="15106" width="29.42578125" style="460" bestFit="1" customWidth="1"/>
    <col min="15107" max="15108" width="9.140625" style="460"/>
    <col min="15109" max="15109" width="21.42578125" style="460" customWidth="1"/>
    <col min="15110" max="15110" width="13.5703125" style="460" bestFit="1" customWidth="1"/>
    <col min="15111" max="15361" width="9.140625" style="460"/>
    <col min="15362" max="15362" width="29.42578125" style="460" bestFit="1" customWidth="1"/>
    <col min="15363" max="15364" width="9.140625" style="460"/>
    <col min="15365" max="15365" width="21.42578125" style="460" customWidth="1"/>
    <col min="15366" max="15366" width="13.5703125" style="460" bestFit="1" customWidth="1"/>
    <col min="15367" max="15617" width="9.140625" style="460"/>
    <col min="15618" max="15618" width="29.42578125" style="460" bestFit="1" customWidth="1"/>
    <col min="15619" max="15620" width="9.140625" style="460"/>
    <col min="15621" max="15621" width="21.42578125" style="460" customWidth="1"/>
    <col min="15622" max="15622" width="13.5703125" style="460" bestFit="1" customWidth="1"/>
    <col min="15623" max="15873" width="9.140625" style="460"/>
    <col min="15874" max="15874" width="29.42578125" style="460" bestFit="1" customWidth="1"/>
    <col min="15875" max="15876" width="9.140625" style="460"/>
    <col min="15877" max="15877" width="21.42578125" style="460" customWidth="1"/>
    <col min="15878" max="15878" width="13.5703125" style="460" bestFit="1" customWidth="1"/>
    <col min="15879" max="16129" width="9.140625" style="460"/>
    <col min="16130" max="16130" width="29.42578125" style="460" bestFit="1" customWidth="1"/>
    <col min="16131" max="16132" width="9.140625" style="460"/>
    <col min="16133" max="16133" width="21.42578125" style="460" customWidth="1"/>
    <col min="16134" max="16134" width="13.5703125" style="460" bestFit="1" customWidth="1"/>
    <col min="16135" max="16384" width="9.140625" style="460"/>
  </cols>
  <sheetData>
    <row r="1" spans="1:6" ht="12.75" customHeight="1">
      <c r="A1" s="1084" t="s">
        <v>312</v>
      </c>
      <c r="B1" s="1085"/>
      <c r="C1" s="1085"/>
      <c r="D1" s="1085"/>
      <c r="E1" s="1085"/>
      <c r="F1" s="1086"/>
    </row>
    <row r="2" spans="1:6" ht="18" customHeight="1">
      <c r="A2" s="1087"/>
      <c r="B2" s="1088"/>
      <c r="C2" s="1088"/>
      <c r="D2" s="1088"/>
      <c r="E2" s="1088"/>
      <c r="F2" s="1089"/>
    </row>
    <row r="3" spans="1:6">
      <c r="A3" s="1075" t="s">
        <v>313</v>
      </c>
      <c r="B3" s="1076"/>
      <c r="C3" s="1076"/>
      <c r="D3" s="1076"/>
      <c r="E3" s="1076"/>
      <c r="F3" s="1090"/>
    </row>
    <row r="4" spans="1:6">
      <c r="A4" s="1091"/>
      <c r="B4" s="1092"/>
      <c r="C4" s="1092"/>
      <c r="D4" s="1092"/>
      <c r="E4" s="1092"/>
      <c r="F4" s="1093"/>
    </row>
    <row r="5" spans="1:6">
      <c r="A5" s="1094" t="s">
        <v>314</v>
      </c>
      <c r="B5" s="1095"/>
      <c r="C5" s="1095"/>
      <c r="D5" s="1096" t="s">
        <v>315</v>
      </c>
      <c r="E5" s="1077"/>
      <c r="F5" s="461" t="s">
        <v>184</v>
      </c>
    </row>
    <row r="6" spans="1:6" ht="18" customHeight="1">
      <c r="A6" s="1097"/>
      <c r="B6" s="1098"/>
      <c r="C6" s="1099"/>
      <c r="D6" s="1100" t="str">
        <f>[11]PFP!D6</f>
        <v>Codevasf (Sede)</v>
      </c>
      <c r="E6" s="1099"/>
      <c r="F6" s="462"/>
    </row>
    <row r="7" spans="1:6">
      <c r="A7" s="463" t="s">
        <v>316</v>
      </c>
      <c r="B7" s="464" t="s">
        <v>317</v>
      </c>
      <c r="C7" s="464" t="s">
        <v>318</v>
      </c>
      <c r="D7" s="465" t="s">
        <v>319</v>
      </c>
      <c r="E7" s="465" t="s">
        <v>320</v>
      </c>
      <c r="F7" s="466" t="s">
        <v>321</v>
      </c>
    </row>
    <row r="8" spans="1:6" s="473" customFormat="1">
      <c r="A8" s="467" t="s">
        <v>322</v>
      </c>
      <c r="B8" s="468" t="s">
        <v>323</v>
      </c>
      <c r="C8" s="469" t="s">
        <v>165</v>
      </c>
      <c r="D8" s="470"/>
      <c r="E8" s="471"/>
      <c r="F8" s="472">
        <f t="shared" ref="F8:F25" si="0">ROUND(E8*D8,2)</f>
        <v>0</v>
      </c>
    </row>
    <row r="9" spans="1:6" s="473" customFormat="1">
      <c r="A9" s="467" t="s">
        <v>324</v>
      </c>
      <c r="B9" s="468" t="s">
        <v>325</v>
      </c>
      <c r="C9" s="474" t="s">
        <v>165</v>
      </c>
      <c r="D9" s="470"/>
      <c r="E9" s="471"/>
      <c r="F9" s="472">
        <f t="shared" si="0"/>
        <v>0</v>
      </c>
    </row>
    <row r="10" spans="1:6" s="473" customFormat="1">
      <c r="A10" s="467" t="s">
        <v>326</v>
      </c>
      <c r="B10" s="468" t="s">
        <v>327</v>
      </c>
      <c r="C10" s="475" t="s">
        <v>165</v>
      </c>
      <c r="D10" s="470"/>
      <c r="E10" s="471"/>
      <c r="F10" s="472">
        <f t="shared" si="0"/>
        <v>0</v>
      </c>
    </row>
    <row r="11" spans="1:6" s="473" customFormat="1">
      <c r="A11" s="467" t="s">
        <v>328</v>
      </c>
      <c r="B11" s="468" t="s">
        <v>329</v>
      </c>
      <c r="C11" s="475" t="s">
        <v>165</v>
      </c>
      <c r="D11" s="470"/>
      <c r="E11" s="471"/>
      <c r="F11" s="472">
        <f t="shared" si="0"/>
        <v>0</v>
      </c>
    </row>
    <row r="12" spans="1:6" s="473" customFormat="1">
      <c r="A12" s="467" t="s">
        <v>330</v>
      </c>
      <c r="B12" s="468" t="s">
        <v>331</v>
      </c>
      <c r="C12" s="475" t="s">
        <v>165</v>
      </c>
      <c r="D12" s="470"/>
      <c r="E12" s="471"/>
      <c r="F12" s="472">
        <f t="shared" si="0"/>
        <v>0</v>
      </c>
    </row>
    <row r="13" spans="1:6" s="473" customFormat="1">
      <c r="A13" s="467" t="s">
        <v>332</v>
      </c>
      <c r="B13" s="468" t="s">
        <v>333</v>
      </c>
      <c r="C13" s="475" t="s">
        <v>165</v>
      </c>
      <c r="D13" s="470"/>
      <c r="E13" s="471"/>
      <c r="F13" s="472">
        <f t="shared" si="0"/>
        <v>0</v>
      </c>
    </row>
    <row r="14" spans="1:6" s="473" customFormat="1">
      <c r="A14" s="467" t="s">
        <v>334</v>
      </c>
      <c r="B14" s="468" t="s">
        <v>335</v>
      </c>
      <c r="C14" s="475" t="s">
        <v>165</v>
      </c>
      <c r="D14" s="470"/>
      <c r="E14" s="471"/>
      <c r="F14" s="472">
        <f t="shared" si="0"/>
        <v>0</v>
      </c>
    </row>
    <row r="15" spans="1:6" s="473" customFormat="1">
      <c r="A15" s="467" t="s">
        <v>336</v>
      </c>
      <c r="B15" s="468" t="s">
        <v>337</v>
      </c>
      <c r="C15" s="475" t="s">
        <v>165</v>
      </c>
      <c r="D15" s="470"/>
      <c r="E15" s="471"/>
      <c r="F15" s="472">
        <f t="shared" si="0"/>
        <v>0</v>
      </c>
    </row>
    <row r="16" spans="1:6" s="473" customFormat="1">
      <c r="A16" s="467" t="s">
        <v>338</v>
      </c>
      <c r="B16" s="468" t="s">
        <v>339</v>
      </c>
      <c r="C16" s="475" t="s">
        <v>165</v>
      </c>
      <c r="D16" s="470"/>
      <c r="E16" s="471"/>
      <c r="F16" s="472">
        <f t="shared" si="0"/>
        <v>0</v>
      </c>
    </row>
    <row r="17" spans="1:6" s="473" customFormat="1">
      <c r="A17" s="467" t="s">
        <v>340</v>
      </c>
      <c r="B17" s="468" t="s">
        <v>341</v>
      </c>
      <c r="C17" s="475" t="s">
        <v>165</v>
      </c>
      <c r="D17" s="470"/>
      <c r="E17" s="471"/>
      <c r="F17" s="472">
        <f t="shared" si="0"/>
        <v>0</v>
      </c>
    </row>
    <row r="18" spans="1:6" s="473" customFormat="1">
      <c r="A18" s="467" t="s">
        <v>342</v>
      </c>
      <c r="B18" s="468" t="s">
        <v>343</v>
      </c>
      <c r="C18" s="475" t="s">
        <v>165</v>
      </c>
      <c r="D18" s="470"/>
      <c r="E18" s="471"/>
      <c r="F18" s="472">
        <f t="shared" si="0"/>
        <v>0</v>
      </c>
    </row>
    <row r="19" spans="1:6" s="473" customFormat="1">
      <c r="A19" s="467" t="s">
        <v>344</v>
      </c>
      <c r="B19" s="468" t="s">
        <v>345</v>
      </c>
      <c r="C19" s="475" t="s">
        <v>165</v>
      </c>
      <c r="D19" s="470"/>
      <c r="E19" s="471"/>
      <c r="F19" s="472">
        <f t="shared" si="0"/>
        <v>0</v>
      </c>
    </row>
    <row r="20" spans="1:6" s="473" customFormat="1">
      <c r="A20" s="467" t="s">
        <v>346</v>
      </c>
      <c r="B20" s="468" t="s">
        <v>347</v>
      </c>
      <c r="C20" s="475" t="s">
        <v>165</v>
      </c>
      <c r="D20" s="470"/>
      <c r="E20" s="471"/>
      <c r="F20" s="472">
        <f t="shared" si="0"/>
        <v>0</v>
      </c>
    </row>
    <row r="21" spans="1:6" s="473" customFormat="1">
      <c r="A21" s="467" t="s">
        <v>348</v>
      </c>
      <c r="B21" s="468" t="s">
        <v>349</v>
      </c>
      <c r="C21" s="474" t="s">
        <v>165</v>
      </c>
      <c r="D21" s="470"/>
      <c r="E21" s="471"/>
      <c r="F21" s="472">
        <f t="shared" si="0"/>
        <v>0</v>
      </c>
    </row>
    <row r="22" spans="1:6" s="473" customFormat="1">
      <c r="A22" s="467" t="s">
        <v>350</v>
      </c>
      <c r="B22" s="468" t="s">
        <v>351</v>
      </c>
      <c r="C22" s="474" t="s">
        <v>165</v>
      </c>
      <c r="D22" s="470"/>
      <c r="E22" s="471"/>
      <c r="F22" s="472">
        <f t="shared" si="0"/>
        <v>0</v>
      </c>
    </row>
    <row r="23" spans="1:6">
      <c r="A23" s="467" t="s">
        <v>352</v>
      </c>
      <c r="B23" s="468" t="s">
        <v>353</v>
      </c>
      <c r="C23" s="474" t="s">
        <v>165</v>
      </c>
      <c r="D23" s="470"/>
      <c r="E23" s="471"/>
      <c r="F23" s="472">
        <f t="shared" si="0"/>
        <v>0</v>
      </c>
    </row>
    <row r="24" spans="1:6">
      <c r="A24" s="467" t="s">
        <v>354</v>
      </c>
      <c r="B24" s="468" t="s">
        <v>355</v>
      </c>
      <c r="C24" s="474" t="s">
        <v>165</v>
      </c>
      <c r="D24" s="470"/>
      <c r="E24" s="471"/>
      <c r="F24" s="472">
        <f t="shared" si="0"/>
        <v>0</v>
      </c>
    </row>
    <row r="25" spans="1:6">
      <c r="A25" s="467" t="s">
        <v>356</v>
      </c>
      <c r="B25" s="468" t="s">
        <v>357</v>
      </c>
      <c r="C25" s="475" t="s">
        <v>165</v>
      </c>
      <c r="D25" s="476"/>
      <c r="E25" s="471"/>
      <c r="F25" s="472">
        <f t="shared" si="0"/>
        <v>0</v>
      </c>
    </row>
    <row r="26" spans="1:6">
      <c r="A26" s="1072" t="s">
        <v>358</v>
      </c>
      <c r="B26" s="1073"/>
      <c r="C26" s="1073"/>
      <c r="D26" s="1073"/>
      <c r="E26" s="1074"/>
      <c r="F26" s="477">
        <f>SUM(F8:F25)</f>
        <v>0</v>
      </c>
    </row>
    <row r="27" spans="1:6">
      <c r="A27" s="1075" t="s">
        <v>359</v>
      </c>
      <c r="B27" s="1076"/>
      <c r="C27" s="1076"/>
      <c r="D27" s="1077"/>
      <c r="E27" s="478" t="s">
        <v>360</v>
      </c>
      <c r="F27" s="479"/>
    </row>
    <row r="28" spans="1:6">
      <c r="A28" s="1078"/>
      <c r="B28" s="1079"/>
      <c r="C28" s="1079"/>
      <c r="D28" s="1080"/>
      <c r="E28" s="480"/>
      <c r="F28" s="481"/>
    </row>
    <row r="29" spans="1:6">
      <c r="A29" s="1081" t="s">
        <v>361</v>
      </c>
      <c r="B29" s="1082"/>
      <c r="C29" s="1082"/>
      <c r="D29" s="1083"/>
      <c r="E29" s="482" t="s">
        <v>362</v>
      </c>
      <c r="F29" s="483"/>
    </row>
  </sheetData>
  <mergeCells count="11">
    <mergeCell ref="A26:E26"/>
    <mergeCell ref="A27:D27"/>
    <mergeCell ref="A28:D28"/>
    <mergeCell ref="A29:D29"/>
    <mergeCell ref="A1:F2"/>
    <mergeCell ref="A3:F3"/>
    <mergeCell ref="A4:F4"/>
    <mergeCell ref="A5:C5"/>
    <mergeCell ref="D5:E5"/>
    <mergeCell ref="A6:C6"/>
    <mergeCell ref="D6:E6"/>
  </mergeCells>
  <phoneticPr fontId="85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1:V19"/>
  <sheetViews>
    <sheetView tabSelected="1" topLeftCell="F1" zoomScale="70" zoomScaleNormal="70" workbookViewId="0">
      <selection activeCell="O25" sqref="O25"/>
    </sheetView>
  </sheetViews>
  <sheetFormatPr defaultRowHeight="15"/>
  <cols>
    <col min="2" max="2" width="17.85546875" customWidth="1"/>
    <col min="3" max="3" width="27.85546875" customWidth="1"/>
    <col min="4" max="4" width="25.85546875" bestFit="1" customWidth="1"/>
    <col min="5" max="5" width="53.85546875" bestFit="1" customWidth="1"/>
    <col min="6" max="6" width="24.5703125" bestFit="1" customWidth="1"/>
    <col min="7" max="7" width="14" bestFit="1" customWidth="1"/>
    <col min="8" max="9" width="10.5703125" bestFit="1" customWidth="1"/>
    <col min="10" max="10" width="12.140625" bestFit="1" customWidth="1"/>
    <col min="11" max="11" width="11.42578125" bestFit="1" customWidth="1"/>
    <col min="12" max="12" width="12.140625" bestFit="1" customWidth="1"/>
    <col min="14" max="14" width="9.85546875" bestFit="1" customWidth="1"/>
    <col min="15" max="15" width="22.140625" bestFit="1" customWidth="1"/>
    <col min="16" max="17" width="9.85546875" bestFit="1" customWidth="1"/>
    <col min="20" max="20" width="10.5703125" bestFit="1" customWidth="1"/>
    <col min="21" max="22" width="12.140625" bestFit="1" customWidth="1"/>
  </cols>
  <sheetData>
    <row r="1" spans="2:22" ht="15.75" thickBot="1"/>
    <row r="2" spans="2:22" ht="15.75" thickTop="1">
      <c r="B2" s="729"/>
      <c r="C2" s="730"/>
      <c r="D2" s="730"/>
      <c r="E2" s="730"/>
      <c r="F2" s="730"/>
      <c r="G2" s="730"/>
      <c r="H2" s="730"/>
      <c r="I2" s="730"/>
      <c r="J2" s="730"/>
      <c r="K2" s="730"/>
      <c r="L2" s="730"/>
      <c r="M2" s="731"/>
      <c r="N2" s="731"/>
      <c r="O2" s="731"/>
      <c r="P2" s="730"/>
      <c r="Q2" s="730"/>
      <c r="R2" s="730"/>
      <c r="S2" s="730"/>
      <c r="T2" s="730"/>
      <c r="U2" s="730"/>
      <c r="V2" s="732"/>
    </row>
    <row r="3" spans="2:22" ht="15.75">
      <c r="B3" s="1101"/>
      <c r="C3" s="1102"/>
      <c r="D3" s="1102"/>
      <c r="E3" s="1102"/>
      <c r="F3" s="1102"/>
      <c r="G3" s="1102"/>
      <c r="H3" s="1102"/>
      <c r="I3" s="1102"/>
      <c r="J3" s="662"/>
      <c r="K3" s="662"/>
      <c r="L3" s="662"/>
      <c r="M3" s="662"/>
      <c r="N3" s="662"/>
      <c r="O3" s="662"/>
      <c r="P3" s="662"/>
      <c r="Q3" s="662"/>
      <c r="R3" s="662"/>
      <c r="S3" s="662"/>
      <c r="T3" s="662"/>
      <c r="U3" s="662"/>
      <c r="V3" s="663"/>
    </row>
    <row r="4" spans="2:22" ht="15.75">
      <c r="B4" s="1101"/>
      <c r="C4" s="1102"/>
      <c r="D4" s="1102"/>
      <c r="E4" s="1102"/>
      <c r="F4" s="1102"/>
      <c r="G4" s="1102"/>
      <c r="H4" s="1102"/>
      <c r="I4" s="1102"/>
      <c r="J4" s="662"/>
      <c r="K4" s="662"/>
      <c r="L4" s="662"/>
      <c r="M4" s="662"/>
      <c r="N4" s="662"/>
      <c r="O4" s="662"/>
      <c r="P4" s="662"/>
      <c r="Q4" s="662"/>
      <c r="R4" s="662"/>
      <c r="S4" s="662"/>
      <c r="T4" s="662"/>
      <c r="U4" s="662"/>
      <c r="V4" s="663"/>
    </row>
    <row r="5" spans="2:22" ht="15.75">
      <c r="B5" s="1101"/>
      <c r="C5" s="1102"/>
      <c r="D5" s="1102"/>
      <c r="E5" s="1102"/>
      <c r="F5" s="1102"/>
      <c r="G5" s="1102"/>
      <c r="H5" s="1102"/>
      <c r="I5" s="1102"/>
      <c r="J5" s="662"/>
      <c r="K5" s="662"/>
      <c r="L5" s="662"/>
      <c r="M5" s="662"/>
      <c r="N5" s="662"/>
      <c r="O5" s="662"/>
      <c r="P5" s="662"/>
      <c r="Q5" s="662"/>
      <c r="R5" s="662"/>
      <c r="S5" s="662"/>
      <c r="T5" s="662"/>
      <c r="U5" s="662"/>
      <c r="V5" s="663"/>
    </row>
    <row r="6" spans="2:22" ht="15.75">
      <c r="B6" s="1101"/>
      <c r="C6" s="1102"/>
      <c r="D6" s="1102"/>
      <c r="E6" s="1102"/>
      <c r="F6" s="1102"/>
      <c r="G6" s="1102"/>
      <c r="H6" s="1102"/>
      <c r="I6" s="1102"/>
      <c r="J6" s="662"/>
      <c r="K6" s="662"/>
      <c r="L6" s="662"/>
      <c r="M6" s="662"/>
      <c r="N6" s="662"/>
      <c r="O6" s="662"/>
      <c r="P6" s="662"/>
      <c r="Q6" s="662"/>
      <c r="R6" s="662"/>
      <c r="S6" s="662"/>
      <c r="T6" s="662"/>
      <c r="U6" s="662"/>
      <c r="V6" s="663"/>
    </row>
    <row r="7" spans="2:22" ht="15.75">
      <c r="B7" s="1101"/>
      <c r="C7" s="1102"/>
      <c r="D7" s="1102"/>
      <c r="E7" s="1102"/>
      <c r="F7" s="1102"/>
      <c r="G7" s="1102"/>
      <c r="H7" s="1102"/>
      <c r="I7" s="1102"/>
      <c r="J7" s="1102"/>
      <c r="K7" s="1102"/>
      <c r="L7" s="1102"/>
      <c r="M7" s="1102"/>
      <c r="N7" s="1102"/>
      <c r="O7" s="1102"/>
      <c r="P7" s="1102"/>
      <c r="Q7" s="1102"/>
      <c r="R7" s="1102"/>
      <c r="S7" s="1102"/>
      <c r="T7" s="1102"/>
      <c r="U7" s="1102"/>
      <c r="V7" s="1110"/>
    </row>
    <row r="8" spans="2:22" ht="21.75" thickBot="1">
      <c r="B8" s="1111" t="s">
        <v>533</v>
      </c>
      <c r="C8" s="1112"/>
      <c r="D8" s="1112"/>
      <c r="E8" s="1112"/>
      <c r="F8" s="1112"/>
      <c r="G8" s="1112"/>
      <c r="H8" s="1112"/>
      <c r="I8" s="1112"/>
      <c r="J8" s="1112"/>
      <c r="K8" s="1112"/>
      <c r="L8" s="1112"/>
      <c r="M8" s="1112"/>
      <c r="N8" s="1112"/>
      <c r="O8" s="1112"/>
      <c r="P8" s="1112"/>
      <c r="Q8" s="1112"/>
      <c r="R8" s="1112"/>
      <c r="S8" s="1112"/>
      <c r="T8" s="664"/>
      <c r="U8" s="664"/>
      <c r="V8" s="665"/>
    </row>
    <row r="9" spans="2:22">
      <c r="B9" s="666"/>
      <c r="C9" s="667"/>
      <c r="D9" s="667"/>
      <c r="E9" s="667"/>
      <c r="F9" s="667"/>
      <c r="G9" s="667"/>
      <c r="H9" s="667"/>
      <c r="I9" s="667"/>
      <c r="J9" s="667"/>
      <c r="K9" s="667"/>
      <c r="L9" s="667"/>
      <c r="M9" s="668"/>
      <c r="N9" s="668"/>
      <c r="O9" s="668"/>
      <c r="P9" s="667"/>
      <c r="Q9" s="667"/>
      <c r="R9" s="667"/>
      <c r="S9" s="667"/>
      <c r="T9" s="667"/>
      <c r="U9" s="667"/>
      <c r="V9" s="669"/>
    </row>
    <row r="10" spans="2:22">
      <c r="B10" s="666"/>
      <c r="C10" s="667"/>
      <c r="D10" s="667"/>
      <c r="E10" s="667"/>
      <c r="F10" s="667"/>
      <c r="G10" s="667"/>
      <c r="H10" s="667"/>
      <c r="I10" s="667"/>
      <c r="J10" s="667"/>
      <c r="K10" s="667"/>
      <c r="L10" s="667"/>
      <c r="M10" s="668"/>
      <c r="N10" s="667"/>
      <c r="O10" s="668"/>
      <c r="P10" s="667"/>
      <c r="Q10" s="667"/>
      <c r="R10" s="667"/>
      <c r="S10" s="667"/>
      <c r="T10" s="667"/>
      <c r="U10" s="667"/>
      <c r="V10" s="669"/>
    </row>
    <row r="11" spans="2:22" ht="15.75" thickBot="1">
      <c r="B11" s="1113" t="s">
        <v>473</v>
      </c>
      <c r="C11" s="670"/>
      <c r="D11" s="670"/>
      <c r="E11" s="670"/>
      <c r="F11" s="671"/>
      <c r="G11" s="1116"/>
      <c r="H11" s="1116"/>
      <c r="I11" s="672"/>
      <c r="J11" s="667"/>
      <c r="K11" s="1117" t="s">
        <v>474</v>
      </c>
      <c r="L11" s="671" t="s">
        <v>475</v>
      </c>
      <c r="M11" s="673"/>
      <c r="N11" s="667"/>
      <c r="O11" s="668"/>
      <c r="P11" s="667"/>
      <c r="Q11" s="667"/>
      <c r="R11" s="667"/>
      <c r="S11" s="667"/>
      <c r="T11" s="667"/>
      <c r="U11" s="667"/>
      <c r="V11" s="669"/>
    </row>
    <row r="12" spans="2:22" ht="15.75" thickBot="1">
      <c r="B12" s="1114"/>
      <c r="C12" s="674"/>
      <c r="D12" s="1118"/>
      <c r="E12" s="1118"/>
      <c r="F12" s="675">
        <v>41821</v>
      </c>
      <c r="G12" s="676" t="s">
        <v>476</v>
      </c>
      <c r="H12" s="677"/>
      <c r="I12" s="667"/>
      <c r="J12" s="667"/>
      <c r="K12" s="1117"/>
      <c r="L12" s="671" t="s">
        <v>87</v>
      </c>
      <c r="M12" s="678"/>
      <c r="N12" s="667"/>
      <c r="O12" s="1119" t="s">
        <v>477</v>
      </c>
      <c r="P12" s="1120"/>
      <c r="Q12" s="667"/>
      <c r="R12" s="667"/>
      <c r="S12" s="667"/>
      <c r="T12" s="667"/>
      <c r="U12" s="667"/>
      <c r="V12" s="669"/>
    </row>
    <row r="13" spans="2:22" ht="16.5" thickBot="1">
      <c r="B13" s="1115"/>
      <c r="C13" s="670"/>
      <c r="D13" s="679"/>
      <c r="E13" s="670"/>
      <c r="F13" s="680">
        <v>44414</v>
      </c>
      <c r="G13" s="670" t="s">
        <v>478</v>
      </c>
      <c r="H13" s="681"/>
      <c r="I13" s="682" t="e">
        <f>ROUND(H13/H12,4)</f>
        <v>#DIV/0!</v>
      </c>
      <c r="J13" s="667"/>
      <c r="K13" s="1117"/>
      <c r="L13" s="671" t="s">
        <v>479</v>
      </c>
      <c r="M13" s="673"/>
      <c r="N13" s="683"/>
      <c r="O13" s="684" t="s">
        <v>480</v>
      </c>
      <c r="P13" s="685"/>
      <c r="Q13" s="686"/>
      <c r="R13" s="667"/>
      <c r="S13" s="667"/>
      <c r="T13" s="667"/>
      <c r="U13" s="667"/>
      <c r="V13" s="669"/>
    </row>
    <row r="14" spans="2:22" ht="15.75" thickBot="1">
      <c r="B14" s="687"/>
      <c r="C14" s="667"/>
      <c r="D14" s="688"/>
      <c r="E14" s="688" t="s">
        <v>481</v>
      </c>
      <c r="F14" s="680"/>
      <c r="G14" s="688"/>
      <c r="H14" s="667"/>
      <c r="I14" s="667"/>
      <c r="J14" s="667"/>
      <c r="K14" s="689"/>
      <c r="L14" s="689"/>
      <c r="M14" s="668"/>
      <c r="N14" s="668"/>
      <c r="O14" s="668"/>
      <c r="P14" s="667"/>
      <c r="Q14" s="667"/>
      <c r="R14" s="667"/>
      <c r="S14" s="667"/>
      <c r="T14" s="667"/>
      <c r="U14" s="667"/>
      <c r="V14" s="669"/>
    </row>
    <row r="15" spans="2:22" ht="54" customHeight="1">
      <c r="B15" s="690" t="s">
        <v>482</v>
      </c>
      <c r="C15" s="691" t="s">
        <v>483</v>
      </c>
      <c r="D15" s="1103" t="s">
        <v>484</v>
      </c>
      <c r="E15" s="1104"/>
      <c r="F15" s="1104"/>
      <c r="G15" s="1105"/>
      <c r="H15" s="1106" t="s">
        <v>485</v>
      </c>
      <c r="I15" s="1107"/>
      <c r="J15" s="692" t="s">
        <v>486</v>
      </c>
      <c r="K15" s="693" t="s">
        <v>487</v>
      </c>
      <c r="L15" s="694" t="s">
        <v>488</v>
      </c>
      <c r="M15" s="694" t="s">
        <v>489</v>
      </c>
      <c r="N15" s="693" t="s">
        <v>490</v>
      </c>
      <c r="O15" s="693" t="s">
        <v>491</v>
      </c>
      <c r="P15" s="693" t="s">
        <v>492</v>
      </c>
      <c r="Q15" s="693" t="s">
        <v>493</v>
      </c>
      <c r="R15" s="1108" t="s">
        <v>494</v>
      </c>
      <c r="S15" s="1109"/>
      <c r="T15" s="694" t="s">
        <v>495</v>
      </c>
      <c r="U15" s="695" t="s">
        <v>496</v>
      </c>
      <c r="V15" s="696" t="s">
        <v>497</v>
      </c>
    </row>
    <row r="16" spans="2:22" ht="30.75" thickBot="1">
      <c r="B16" s="697">
        <f>F13</f>
        <v>44414</v>
      </c>
      <c r="C16" s="752"/>
      <c r="D16" s="698" t="s">
        <v>498</v>
      </c>
      <c r="E16" s="699" t="s">
        <v>499</v>
      </c>
      <c r="F16" s="698" t="s">
        <v>500</v>
      </c>
      <c r="G16" s="700" t="s">
        <v>501</v>
      </c>
      <c r="H16" s="701" t="s">
        <v>502</v>
      </c>
      <c r="I16" s="701" t="s">
        <v>503</v>
      </c>
      <c r="J16" s="702" t="s">
        <v>504</v>
      </c>
      <c r="K16" s="703" t="s">
        <v>504</v>
      </c>
      <c r="L16" s="703" t="s">
        <v>504</v>
      </c>
      <c r="M16" s="704" t="s">
        <v>449</v>
      </c>
      <c r="N16" s="703" t="s">
        <v>504</v>
      </c>
      <c r="O16" s="703" t="s">
        <v>504</v>
      </c>
      <c r="P16" s="703" t="s">
        <v>504</v>
      </c>
      <c r="Q16" s="703" t="s">
        <v>504</v>
      </c>
      <c r="R16" s="703" t="s">
        <v>505</v>
      </c>
      <c r="S16" s="703" t="s">
        <v>504</v>
      </c>
      <c r="T16" s="703" t="s">
        <v>504</v>
      </c>
      <c r="U16" s="703" t="s">
        <v>504</v>
      </c>
      <c r="V16" s="705" t="s">
        <v>504</v>
      </c>
    </row>
    <row r="17" spans="2:22" ht="36" customHeight="1">
      <c r="B17" s="706">
        <v>1</v>
      </c>
      <c r="C17" s="753" t="s">
        <v>532</v>
      </c>
      <c r="D17" s="707" t="s">
        <v>506</v>
      </c>
      <c r="E17" s="708" t="s">
        <v>507</v>
      </c>
      <c r="F17" s="708" t="s">
        <v>508</v>
      </c>
      <c r="G17" s="708" t="s">
        <v>509</v>
      </c>
      <c r="H17" s="709"/>
      <c r="I17" s="709"/>
      <c r="J17" s="710" t="str">
        <f t="shared" ref="J17:J19" si="0">IF(AND(H17="",I17=""),"",IF(AND(H17&lt;&gt;0,I17=""),H17*1000,IF(AND(H17="",I17&lt;&gt;0),I17*1000,IF(AND(H17&lt;&gt;0,I17&lt;&gt;0),SMALL(H17:I17,1)*1000,""))))</f>
        <v/>
      </c>
      <c r="K17" s="711" t="e">
        <f>ROUND(((J17/$N$13)-J17)+(J17*$M$11)+(J17*$M$12),2)</f>
        <v>#VALUE!</v>
      </c>
      <c r="L17" s="712">
        <f t="shared" ref="L17:L19" si="1">IF(AND(H17="",I17=""),0,J17+K17)</f>
        <v>0</v>
      </c>
      <c r="M17" s="713"/>
      <c r="N17" s="714">
        <f t="shared" ref="N17:N19" si="2">TRUNC(IF(M17="",0,26.939+0.253*M17),2)</f>
        <v>0</v>
      </c>
      <c r="O17" s="714" t="e">
        <f>TRUNC((N17/$N$13)-N17,2)</f>
        <v>#DIV/0!</v>
      </c>
      <c r="P17" s="714" t="e">
        <f>TRUNC(IF($H$12="","",(($H$13-$H$12)/$H$12)*(N17+O17)),2)</f>
        <v>#VALUE!</v>
      </c>
      <c r="Q17" s="715" t="e">
        <f>N17+O17+P17</f>
        <v>#DIV/0!</v>
      </c>
      <c r="R17" s="716"/>
      <c r="S17" s="716"/>
      <c r="T17" s="717" t="e">
        <f t="shared" ref="T17:T19" si="3">IF(AND(N17="",O17=""),"",Q17+S17)</f>
        <v>#DIV/0!</v>
      </c>
      <c r="U17" s="718" t="e">
        <f t="shared" ref="U17:U19" si="4">IF(OR(J17="",K17=""),"",J17+K17)</f>
        <v>#VALUE!</v>
      </c>
      <c r="V17" s="719" t="e">
        <f>IF(OR(T17="",U17=""),"",T17+U17)</f>
        <v>#DIV/0!</v>
      </c>
    </row>
    <row r="18" spans="2:22" ht="36">
      <c r="B18" s="720">
        <v>2</v>
      </c>
      <c r="C18" s="753" t="s">
        <v>510</v>
      </c>
      <c r="D18" s="707" t="s">
        <v>506</v>
      </c>
      <c r="E18" s="708" t="s">
        <v>507</v>
      </c>
      <c r="F18" s="708" t="s">
        <v>508</v>
      </c>
      <c r="G18" s="708" t="s">
        <v>509</v>
      </c>
      <c r="H18" s="721"/>
      <c r="I18" s="709"/>
      <c r="J18" s="722" t="str">
        <f t="shared" si="0"/>
        <v/>
      </c>
      <c r="K18" s="723" t="e">
        <f t="shared" ref="K18:K19" si="5">ROUND(((J18/$N$13)-J18)+(J18*$M$11)+(J18*$M$12),2)</f>
        <v>#VALUE!</v>
      </c>
      <c r="L18" s="724">
        <f t="shared" si="1"/>
        <v>0</v>
      </c>
      <c r="M18" s="713"/>
      <c r="N18" s="723">
        <f t="shared" si="2"/>
        <v>0</v>
      </c>
      <c r="O18" s="714" t="e">
        <f t="shared" ref="O18:O19" si="6">TRUNC((N18/$N$13)-N18,2)</f>
        <v>#DIV/0!</v>
      </c>
      <c r="P18" s="714" t="e">
        <f t="shared" ref="P18:P19" si="7">TRUNC(IF($H$12="","",(($H$13-$H$12)/$H$12)*(N18+O18)),2)</f>
        <v>#VALUE!</v>
      </c>
      <c r="Q18" s="725" t="e">
        <f t="shared" ref="Q18:Q19" si="8">N18+O18+P18</f>
        <v>#DIV/0!</v>
      </c>
      <c r="R18" s="716"/>
      <c r="S18" s="716"/>
      <c r="T18" s="726" t="e">
        <f t="shared" si="3"/>
        <v>#DIV/0!</v>
      </c>
      <c r="U18" s="727" t="e">
        <f t="shared" si="4"/>
        <v>#VALUE!</v>
      </c>
      <c r="V18" s="728" t="e">
        <f>IF(OR(T18="",U18=""),"",T18+U18)</f>
        <v>#DIV/0!</v>
      </c>
    </row>
    <row r="19" spans="2:22" ht="36">
      <c r="B19" s="720">
        <v>3</v>
      </c>
      <c r="C19" s="753" t="s">
        <v>511</v>
      </c>
      <c r="D19" s="707" t="s">
        <v>506</v>
      </c>
      <c r="E19" s="708" t="s">
        <v>507</v>
      </c>
      <c r="F19" s="708" t="s">
        <v>508</v>
      </c>
      <c r="G19" s="708" t="s">
        <v>509</v>
      </c>
      <c r="H19" s="721"/>
      <c r="I19" s="709"/>
      <c r="J19" s="722" t="str">
        <f t="shared" si="0"/>
        <v/>
      </c>
      <c r="K19" s="723" t="e">
        <f t="shared" si="5"/>
        <v>#VALUE!</v>
      </c>
      <c r="L19" s="724">
        <f t="shared" si="1"/>
        <v>0</v>
      </c>
      <c r="M19" s="713"/>
      <c r="N19" s="723">
        <f t="shared" si="2"/>
        <v>0</v>
      </c>
      <c r="O19" s="714" t="e">
        <f t="shared" si="6"/>
        <v>#DIV/0!</v>
      </c>
      <c r="P19" s="714" t="e">
        <f t="shared" si="7"/>
        <v>#VALUE!</v>
      </c>
      <c r="Q19" s="725" t="e">
        <f t="shared" si="8"/>
        <v>#DIV/0!</v>
      </c>
      <c r="R19" s="716"/>
      <c r="S19" s="716"/>
      <c r="T19" s="726" t="e">
        <f t="shared" si="3"/>
        <v>#DIV/0!</v>
      </c>
      <c r="U19" s="727" t="e">
        <f t="shared" si="4"/>
        <v>#VALUE!</v>
      </c>
      <c r="V19" s="728" t="e">
        <f t="shared" ref="V19" si="9">IF(OR(T19="",U19=""),"",T19+U19)</f>
        <v>#DIV/0!</v>
      </c>
    </row>
  </sheetData>
  <mergeCells count="14">
    <mergeCell ref="R15:S15"/>
    <mergeCell ref="B6:I6"/>
    <mergeCell ref="B7:V7"/>
    <mergeCell ref="B8:S8"/>
    <mergeCell ref="B11:B13"/>
    <mergeCell ref="G11:H11"/>
    <mergeCell ref="K11:K13"/>
    <mergeCell ref="D12:E12"/>
    <mergeCell ref="O12:P12"/>
    <mergeCell ref="B3:I3"/>
    <mergeCell ref="B4:I4"/>
    <mergeCell ref="B5:I5"/>
    <mergeCell ref="D15:G15"/>
    <mergeCell ref="H15:I15"/>
  </mergeCells>
  <conditionalFormatting sqref="V17:V19">
    <cfRule type="top10" dxfId="0" priority="1" bottom="1" rank="1"/>
  </conditionalFormatting>
  <dataValidations count="1">
    <dataValidation type="list" allowBlank="1" showErrorMessage="1" sqref="G11">
      <formula1>$BP$15:$BP$19</formula1>
    </dataValidation>
  </dataValidations>
  <pageMargins left="0.51181102362204722" right="0.51181102362204722" top="0.78740157480314965" bottom="0.78740157480314965" header="0.31496062992125984" footer="0.31496062992125984"/>
  <pageSetup paperSize="9" scale="3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50"/>
  </sheetPr>
  <dimension ref="A1:L37"/>
  <sheetViews>
    <sheetView showGridLines="0" view="pageBreakPreview" topLeftCell="A28" zoomScale="115" zoomScaleSheetLayoutView="115" workbookViewId="0">
      <selection activeCell="B15" sqref="B15"/>
    </sheetView>
  </sheetViews>
  <sheetFormatPr defaultColWidth="9.140625" defaultRowHeight="15"/>
  <cols>
    <col min="1" max="1" width="9.140625" style="484"/>
    <col min="2" max="2" width="33.85546875" style="484" bestFit="1" customWidth="1"/>
    <col min="3" max="3" width="14.28515625" style="485" bestFit="1" customWidth="1"/>
    <col min="4" max="4" width="13.140625" style="485" bestFit="1" customWidth="1"/>
    <col min="5" max="5" width="9.140625" style="484"/>
    <col min="6" max="6" width="12.7109375" style="484" bestFit="1" customWidth="1"/>
    <col min="7" max="7" width="14.140625" style="484" bestFit="1" customWidth="1"/>
    <col min="8" max="16384" width="9.140625" style="484"/>
  </cols>
  <sheetData>
    <row r="1" spans="1:7">
      <c r="A1" s="1117"/>
      <c r="B1" s="1117"/>
      <c r="C1" s="1117"/>
      <c r="D1" s="1117"/>
      <c r="E1" s="1117"/>
      <c r="F1" s="1117"/>
      <c r="G1" s="1117"/>
    </row>
    <row r="2" spans="1:7">
      <c r="A2" s="1117"/>
      <c r="B2" s="1117"/>
      <c r="C2" s="1117"/>
      <c r="D2" s="1117"/>
      <c r="E2" s="1117"/>
      <c r="F2" s="1117"/>
      <c r="G2" s="1117"/>
    </row>
    <row r="3" spans="1:7">
      <c r="A3" s="1117"/>
      <c r="B3" s="1117"/>
      <c r="C3" s="1117"/>
      <c r="D3" s="1117"/>
      <c r="E3" s="1117"/>
      <c r="F3" s="1117"/>
      <c r="G3" s="1117"/>
    </row>
    <row r="4" spans="1:7">
      <c r="A4" s="1129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4" s="1129"/>
      <c r="C4" s="1129"/>
      <c r="D4" s="1129"/>
      <c r="E4" s="1129"/>
      <c r="F4" s="1129"/>
      <c r="G4" s="1129"/>
    </row>
    <row r="5" spans="1:7">
      <c r="A5" s="1129"/>
      <c r="B5" s="1129"/>
      <c r="C5" s="1129"/>
      <c r="D5" s="1129"/>
      <c r="E5" s="1129"/>
      <c r="F5" s="1129"/>
      <c r="G5" s="1129"/>
    </row>
    <row r="6" spans="1:7">
      <c r="A6" s="1129"/>
      <c r="B6" s="1129"/>
      <c r="C6" s="1129"/>
      <c r="D6" s="1129"/>
      <c r="E6" s="1129"/>
      <c r="F6" s="1129"/>
      <c r="G6" s="1129"/>
    </row>
    <row r="7" spans="1:7" ht="15.75">
      <c r="A7" s="1130" t="s">
        <v>363</v>
      </c>
      <c r="B7" s="1131"/>
      <c r="C7" s="1131"/>
      <c r="D7" s="1131"/>
      <c r="E7" s="1131"/>
      <c r="F7" s="1131"/>
      <c r="G7" s="1132"/>
    </row>
    <row r="8" spans="1:7">
      <c r="A8" s="1133" t="s">
        <v>364</v>
      </c>
      <c r="B8" s="1134"/>
      <c r="C8" s="1135"/>
      <c r="D8" s="1135"/>
      <c r="E8" s="1135"/>
      <c r="F8" s="754" t="s">
        <v>365</v>
      </c>
      <c r="G8" s="755" t="s">
        <v>366</v>
      </c>
    </row>
    <row r="9" spans="1:7" ht="15.75">
      <c r="A9" s="756" t="s">
        <v>560</v>
      </c>
      <c r="B9" s="757"/>
      <c r="C9" s="757"/>
      <c r="D9" s="757"/>
      <c r="E9" s="757"/>
      <c r="F9" s="758"/>
      <c r="G9" s="759">
        <f>G10+G13</f>
        <v>0</v>
      </c>
    </row>
    <row r="10" spans="1:7">
      <c r="A10" s="760"/>
      <c r="B10" s="761" t="s">
        <v>367</v>
      </c>
      <c r="C10" s="762" t="s">
        <v>229</v>
      </c>
      <c r="D10" s="762" t="s">
        <v>547</v>
      </c>
      <c r="E10" s="762" t="s">
        <v>548</v>
      </c>
      <c r="F10" s="763"/>
      <c r="G10" s="764">
        <f>G11+G12</f>
        <v>0</v>
      </c>
    </row>
    <row r="11" spans="1:7">
      <c r="A11" s="760"/>
      <c r="B11" s="765" t="s">
        <v>561</v>
      </c>
      <c r="C11" s="766"/>
      <c r="D11" s="766"/>
      <c r="E11" s="766"/>
      <c r="F11" s="767"/>
      <c r="G11" s="768">
        <f>F11*D11</f>
        <v>0</v>
      </c>
    </row>
    <row r="12" spans="1:7">
      <c r="A12" s="760"/>
      <c r="B12" s="765" t="s">
        <v>549</v>
      </c>
      <c r="C12" s="766"/>
      <c r="D12" s="766"/>
      <c r="E12" s="766"/>
      <c r="F12" s="767"/>
      <c r="G12" s="768">
        <f>F12*D12</f>
        <v>0</v>
      </c>
    </row>
    <row r="13" spans="1:7">
      <c r="A13" s="760"/>
      <c r="B13" s="761" t="s">
        <v>368</v>
      </c>
      <c r="C13" s="769"/>
      <c r="D13" s="769"/>
      <c r="E13" s="769"/>
      <c r="F13" s="770"/>
      <c r="G13" s="764">
        <f>G14+G15</f>
        <v>0</v>
      </c>
    </row>
    <row r="14" spans="1:7">
      <c r="A14" s="760"/>
      <c r="B14" s="765" t="s">
        <v>550</v>
      </c>
      <c r="C14" s="766"/>
      <c r="D14" s="766"/>
      <c r="E14" s="766"/>
      <c r="F14" s="767"/>
      <c r="G14" s="768">
        <f>F14*D14</f>
        <v>0</v>
      </c>
    </row>
    <row r="15" spans="1:7">
      <c r="A15" s="760"/>
      <c r="B15" s="765" t="s">
        <v>562</v>
      </c>
      <c r="C15" s="766"/>
      <c r="D15" s="766"/>
      <c r="E15" s="766"/>
      <c r="F15" s="767"/>
      <c r="G15" s="768">
        <f>F15*D15</f>
        <v>0</v>
      </c>
    </row>
    <row r="16" spans="1:7" ht="15.75">
      <c r="A16" s="756" t="s">
        <v>369</v>
      </c>
      <c r="B16" s="757"/>
      <c r="C16" s="757"/>
      <c r="D16" s="757"/>
      <c r="E16" s="757"/>
      <c r="F16" s="771"/>
      <c r="G16" s="772">
        <f>G17</f>
        <v>0</v>
      </c>
    </row>
    <row r="17" spans="1:12">
      <c r="A17" s="760"/>
      <c r="B17" s="765" t="s">
        <v>581</v>
      </c>
      <c r="C17" s="765"/>
      <c r="D17" s="765"/>
      <c r="E17" s="765"/>
      <c r="F17" s="773"/>
      <c r="G17" s="768">
        <v>0</v>
      </c>
    </row>
    <row r="18" spans="1:12" ht="15.75">
      <c r="A18" s="1123" t="s">
        <v>370</v>
      </c>
      <c r="B18" s="1124"/>
      <c r="C18" s="774"/>
      <c r="D18" s="774"/>
      <c r="E18" s="774"/>
      <c r="F18" s="771"/>
      <c r="G18" s="772">
        <f>G19+G20+G21+G22</f>
        <v>0</v>
      </c>
    </row>
    <row r="19" spans="1:12" ht="90">
      <c r="A19" s="775"/>
      <c r="B19" s="776" t="s">
        <v>371</v>
      </c>
      <c r="C19" s="777" t="s">
        <v>551</v>
      </c>
      <c r="D19" s="778">
        <v>0.25</v>
      </c>
      <c r="E19" s="778"/>
      <c r="F19" s="773">
        <f>G9+G17</f>
        <v>0</v>
      </c>
      <c r="G19" s="779">
        <f>F19*D19</f>
        <v>0</v>
      </c>
    </row>
    <row r="20" spans="1:12">
      <c r="A20" s="760"/>
      <c r="B20" s="765" t="s">
        <v>552</v>
      </c>
      <c r="C20" s="765"/>
      <c r="D20" s="780"/>
      <c r="E20" s="780"/>
      <c r="F20" s="781"/>
      <c r="G20" s="779">
        <f>F20*D20</f>
        <v>0</v>
      </c>
    </row>
    <row r="21" spans="1:12">
      <c r="A21" s="760"/>
      <c r="B21" s="765" t="s">
        <v>553</v>
      </c>
      <c r="C21" s="765"/>
      <c r="D21" s="780"/>
      <c r="E21" s="780"/>
      <c r="F21" s="781"/>
      <c r="G21" s="779">
        <f>F21*D21</f>
        <v>0</v>
      </c>
    </row>
    <row r="22" spans="1:12" ht="30">
      <c r="A22" s="760"/>
      <c r="B22" s="777" t="s">
        <v>554</v>
      </c>
      <c r="C22" s="765"/>
      <c r="D22" s="780"/>
      <c r="E22" s="780"/>
      <c r="F22" s="781"/>
      <c r="G22" s="779">
        <f>F22*D22</f>
        <v>0</v>
      </c>
    </row>
    <row r="23" spans="1:12" ht="15.75">
      <c r="A23" s="1123" t="s">
        <v>379</v>
      </c>
      <c r="B23" s="1124"/>
      <c r="C23" s="774"/>
      <c r="D23" s="774"/>
      <c r="E23" s="782"/>
      <c r="F23" s="783"/>
      <c r="G23" s="784">
        <f>G24</f>
        <v>0</v>
      </c>
    </row>
    <row r="24" spans="1:12">
      <c r="A24" s="775"/>
      <c r="B24" s="776" t="s">
        <v>380</v>
      </c>
      <c r="C24" s="776" t="s">
        <v>555</v>
      </c>
      <c r="D24" s="776"/>
      <c r="E24" s="780"/>
      <c r="F24" s="785">
        <f>Ensaios!F26</f>
        <v>0</v>
      </c>
      <c r="G24" s="786">
        <f>F24</f>
        <v>0</v>
      </c>
    </row>
    <row r="25" spans="1:12">
      <c r="A25" s="1125" t="s">
        <v>372</v>
      </c>
      <c r="B25" s="1126"/>
      <c r="C25" s="787"/>
      <c r="D25" s="787"/>
      <c r="E25" s="788"/>
      <c r="F25" s="789"/>
      <c r="G25" s="790">
        <f>G9+G16+G18+G23</f>
        <v>0</v>
      </c>
    </row>
    <row r="26" spans="1:12">
      <c r="A26" s="1127" t="s">
        <v>580</v>
      </c>
      <c r="B26" s="1128"/>
      <c r="C26" s="776"/>
      <c r="D26" s="778">
        <f>BDI!D24</f>
        <v>0</v>
      </c>
      <c r="E26" s="780"/>
      <c r="F26" s="785"/>
      <c r="G26" s="768">
        <f>D26*G25</f>
        <v>0</v>
      </c>
    </row>
    <row r="27" spans="1:12">
      <c r="A27" s="1125" t="s">
        <v>556</v>
      </c>
      <c r="B27" s="1126"/>
      <c r="C27" s="787"/>
      <c r="D27" s="787"/>
      <c r="E27" s="788"/>
      <c r="F27" s="789"/>
      <c r="G27" s="790">
        <f>SUM(G25:G26)</f>
        <v>0</v>
      </c>
    </row>
    <row r="28" spans="1:12">
      <c r="A28" s="1127" t="s">
        <v>374</v>
      </c>
      <c r="B28" s="1128"/>
      <c r="C28" s="765" t="s">
        <v>557</v>
      </c>
      <c r="D28" s="778"/>
      <c r="E28" s="778"/>
      <c r="F28" s="785">
        <f>G27</f>
        <v>0</v>
      </c>
      <c r="G28" s="768">
        <f>F28*D28</f>
        <v>0</v>
      </c>
      <c r="L28" s="484" t="s">
        <v>558</v>
      </c>
    </row>
    <row r="29" spans="1:12">
      <c r="A29" s="1127" t="s">
        <v>578</v>
      </c>
      <c r="B29" s="1128"/>
      <c r="C29" s="765" t="s">
        <v>559</v>
      </c>
      <c r="D29" s="778"/>
      <c r="E29" s="778"/>
      <c r="F29" s="785">
        <f>D29*G28</f>
        <v>0</v>
      </c>
      <c r="G29" s="791">
        <f>F29</f>
        <v>0</v>
      </c>
    </row>
    <row r="30" spans="1:12">
      <c r="A30" s="1127" t="s">
        <v>375</v>
      </c>
      <c r="B30" s="1128"/>
      <c r="C30" s="765"/>
      <c r="D30" s="780"/>
      <c r="E30" s="780"/>
      <c r="F30" s="785"/>
      <c r="G30" s="768"/>
    </row>
    <row r="31" spans="1:12">
      <c r="A31" s="760"/>
      <c r="B31" s="765" t="s">
        <v>579</v>
      </c>
      <c r="C31" s="765"/>
      <c r="D31" s="778"/>
      <c r="E31" s="778"/>
      <c r="F31" s="785">
        <f>D31*F29</f>
        <v>0</v>
      </c>
      <c r="G31" s="791">
        <f>F31</f>
        <v>0</v>
      </c>
    </row>
    <row r="32" spans="1:12">
      <c r="A32" s="1127" t="s">
        <v>376</v>
      </c>
      <c r="B32" s="1128"/>
      <c r="C32" s="776"/>
      <c r="D32" s="778"/>
      <c r="E32" s="778"/>
      <c r="F32" s="785">
        <f>F28</f>
        <v>0</v>
      </c>
      <c r="G32" s="768">
        <f>F32*D32</f>
        <v>0</v>
      </c>
    </row>
    <row r="33" spans="1:7">
      <c r="A33" s="1125" t="s">
        <v>377</v>
      </c>
      <c r="B33" s="1126"/>
      <c r="C33" s="787"/>
      <c r="D33" s="787"/>
      <c r="E33" s="788"/>
      <c r="F33" s="789"/>
      <c r="G33" s="790">
        <f>SUM(G28:G32)</f>
        <v>0</v>
      </c>
    </row>
    <row r="34" spans="1:7">
      <c r="A34" s="1127" t="s">
        <v>563</v>
      </c>
      <c r="B34" s="1128"/>
      <c r="C34" s="776"/>
      <c r="D34" s="778">
        <f>BDI!D24</f>
        <v>0</v>
      </c>
      <c r="E34" s="778"/>
      <c r="F34" s="785"/>
      <c r="G34" s="768">
        <f>D34*G33</f>
        <v>0</v>
      </c>
    </row>
    <row r="35" spans="1:7">
      <c r="A35" s="1125" t="s">
        <v>373</v>
      </c>
      <c r="B35" s="1126"/>
      <c r="C35" s="787"/>
      <c r="D35" s="787"/>
      <c r="E35" s="787"/>
      <c r="F35" s="789"/>
      <c r="G35" s="790">
        <f>SUM(G33:G34)</f>
        <v>0</v>
      </c>
    </row>
    <row r="36" spans="1:7">
      <c r="A36" s="1121" t="s">
        <v>378</v>
      </c>
      <c r="B36" s="1122"/>
      <c r="C36" s="792"/>
      <c r="D36" s="792"/>
      <c r="E36" s="792"/>
      <c r="F36" s="793"/>
      <c r="G36" s="794">
        <f>G35+G27</f>
        <v>0</v>
      </c>
    </row>
    <row r="37" spans="1:7">
      <c r="A37" s="795"/>
      <c r="B37" s="796"/>
      <c r="C37" s="796"/>
      <c r="D37" s="796"/>
      <c r="E37" s="796"/>
      <c r="F37" s="797"/>
      <c r="G37" s="797"/>
    </row>
  </sheetData>
  <mergeCells count="18">
    <mergeCell ref="A18:B18"/>
    <mergeCell ref="A1:G3"/>
    <mergeCell ref="A4:G6"/>
    <mergeCell ref="A7:G7"/>
    <mergeCell ref="A8:B8"/>
    <mergeCell ref="C8:E8"/>
    <mergeCell ref="A36:B36"/>
    <mergeCell ref="A23:B23"/>
    <mergeCell ref="A25:B25"/>
    <mergeCell ref="A26:B26"/>
    <mergeCell ref="A27:B27"/>
    <mergeCell ref="A28:B28"/>
    <mergeCell ref="A29:B29"/>
    <mergeCell ref="A30:B30"/>
    <mergeCell ref="A32:B32"/>
    <mergeCell ref="A33:B33"/>
    <mergeCell ref="A34:B34"/>
    <mergeCell ref="A35:B35"/>
  </mergeCells>
  <pageMargins left="0.511811024" right="0.511811024" top="0.78740157499999996" bottom="0.78740157499999996" header="0.31496062000000002" footer="0.31496062000000002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N24"/>
  <sheetViews>
    <sheetView zoomScaleSheetLayoutView="110" workbookViewId="0">
      <selection activeCell="G17" sqref="G17"/>
    </sheetView>
  </sheetViews>
  <sheetFormatPr defaultRowHeight="12.75"/>
  <cols>
    <col min="1" max="1" width="2" style="1" customWidth="1"/>
    <col min="2" max="2" width="9.42578125" style="1" bestFit="1" customWidth="1"/>
    <col min="3" max="3" width="57.85546875" style="1" customWidth="1"/>
    <col min="4" max="4" width="6.7109375" style="1" customWidth="1"/>
    <col min="5" max="5" width="17" style="1" bestFit="1" customWidth="1"/>
    <col min="6" max="6" width="9.85546875" style="1" bestFit="1" customWidth="1"/>
    <col min="7" max="7" width="18" style="1" bestFit="1" customWidth="1"/>
    <col min="8" max="8" width="9.140625" style="1"/>
    <col min="9" max="9" width="10.28515625" style="1" bestFit="1" customWidth="1"/>
    <col min="10" max="11" width="11.28515625" style="1" bestFit="1" customWidth="1"/>
    <col min="12" max="12" width="12.7109375" style="1" customWidth="1"/>
    <col min="13" max="13" width="9.140625" style="1"/>
    <col min="14" max="14" width="18.7109375" style="1" customWidth="1"/>
    <col min="15" max="16384" width="9.140625" style="1"/>
  </cols>
  <sheetData>
    <row r="1" spans="2:14" ht="6.75" customHeight="1" thickBot="1"/>
    <row r="2" spans="2:14" s="523" customFormat="1" ht="15.75" customHeight="1">
      <c r="B2" s="884"/>
      <c r="C2" s="885"/>
      <c r="D2" s="885"/>
      <c r="E2" s="885"/>
      <c r="F2" s="885"/>
      <c r="G2" s="886"/>
      <c r="L2" s="524"/>
      <c r="M2" s="524"/>
      <c r="N2" s="524"/>
    </row>
    <row r="3" spans="2:14" s="523" customFormat="1" ht="16.5" customHeight="1">
      <c r="B3" s="887"/>
      <c r="C3" s="888"/>
      <c r="D3" s="888"/>
      <c r="E3" s="888"/>
      <c r="F3" s="888"/>
      <c r="G3" s="889"/>
      <c r="J3" s="524"/>
    </row>
    <row r="4" spans="2:14" s="523" customFormat="1" ht="16.5">
      <c r="B4" s="887"/>
      <c r="C4" s="888"/>
      <c r="D4" s="888"/>
      <c r="E4" s="888"/>
      <c r="F4" s="888"/>
      <c r="G4" s="889"/>
      <c r="J4" s="524"/>
    </row>
    <row r="5" spans="2:14" s="525" customFormat="1" ht="15" customHeight="1">
      <c r="B5" s="887"/>
      <c r="C5" s="888"/>
      <c r="D5" s="888"/>
      <c r="E5" s="888"/>
      <c r="F5" s="888"/>
      <c r="G5" s="889"/>
      <c r="J5" s="524"/>
      <c r="N5" s="523"/>
    </row>
    <row r="6" spans="2:14" s="525" customFormat="1" ht="15" customHeight="1">
      <c r="B6" s="526"/>
      <c r="C6" s="527"/>
      <c r="D6" s="527"/>
      <c r="E6" s="527"/>
      <c r="F6" s="527"/>
      <c r="G6" s="528"/>
    </row>
    <row r="7" spans="2:14" ht="38.25" customHeight="1">
      <c r="B7" s="890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C7" s="891"/>
      <c r="D7" s="891"/>
      <c r="E7" s="891"/>
      <c r="F7" s="891"/>
      <c r="G7" s="892"/>
    </row>
    <row r="8" spans="2:14" ht="24" customHeight="1" thickBot="1">
      <c r="B8" s="893"/>
      <c r="C8" s="894"/>
      <c r="D8" s="894"/>
      <c r="E8" s="894"/>
      <c r="F8" s="894"/>
      <c r="G8" s="895"/>
      <c r="J8" s="524"/>
    </row>
    <row r="9" spans="2:14" ht="17.25" customHeight="1" thickBot="1">
      <c r="B9" s="881" t="s">
        <v>431</v>
      </c>
      <c r="C9" s="882"/>
      <c r="D9" s="882"/>
      <c r="E9" s="882"/>
      <c r="F9" s="882"/>
      <c r="G9" s="883"/>
    </row>
    <row r="10" spans="2:14" ht="21.95" customHeight="1">
      <c r="B10" s="529"/>
      <c r="C10" s="559" t="s">
        <v>444</v>
      </c>
      <c r="D10" s="880">
        <f>'RESUMO MODULO MINIMO'!L6</f>
        <v>3.61E-2</v>
      </c>
      <c r="E10" s="880"/>
      <c r="F10" s="558" t="s">
        <v>432</v>
      </c>
      <c r="G10" s="530">
        <f>BDI!D24</f>
        <v>0</v>
      </c>
    </row>
    <row r="11" spans="2:14" ht="21.95" customHeight="1">
      <c r="B11" s="531"/>
      <c r="C11" s="869" t="s">
        <v>433</v>
      </c>
      <c r="D11" s="869"/>
      <c r="E11" s="869"/>
      <c r="F11" s="870"/>
      <c r="G11" s="532">
        <f>('ENC. SOCIAIS'!E51/100)</f>
        <v>0</v>
      </c>
    </row>
    <row r="12" spans="2:14" ht="21.95" customHeight="1">
      <c r="B12" s="533"/>
      <c r="C12" s="869" t="s">
        <v>577</v>
      </c>
      <c r="D12" s="869"/>
      <c r="E12" s="869"/>
      <c r="F12" s="869"/>
      <c r="G12" s="871"/>
    </row>
    <row r="13" spans="2:14" ht="21.95" customHeight="1">
      <c r="B13" s="533"/>
      <c r="C13" s="872" t="s">
        <v>91</v>
      </c>
      <c r="D13" s="872"/>
      <c r="E13" s="872"/>
      <c r="F13" s="872"/>
      <c r="G13" s="873"/>
    </row>
    <row r="14" spans="2:14" s="534" customFormat="1" ht="15.75">
      <c r="B14" s="874" t="s">
        <v>434</v>
      </c>
      <c r="C14" s="875"/>
      <c r="D14" s="875"/>
      <c r="E14" s="875"/>
      <c r="F14" s="875"/>
      <c r="G14" s="876"/>
      <c r="M14" s="535"/>
    </row>
    <row r="15" spans="2:14" s="534" customFormat="1" ht="20.100000000000001" customHeight="1">
      <c r="B15" s="536" t="s">
        <v>0</v>
      </c>
      <c r="C15" s="537" t="s">
        <v>435</v>
      </c>
      <c r="D15" s="538" t="s">
        <v>6</v>
      </c>
      <c r="E15" s="539" t="s">
        <v>436</v>
      </c>
      <c r="F15" s="539" t="s">
        <v>437</v>
      </c>
      <c r="G15" s="540" t="s">
        <v>9</v>
      </c>
    </row>
    <row r="16" spans="2:14" s="534" customFormat="1" ht="13.5">
      <c r="B16" s="877"/>
      <c r="C16" s="878"/>
      <c r="D16" s="878"/>
      <c r="E16" s="878"/>
      <c r="F16" s="878"/>
      <c r="G16" s="879"/>
    </row>
    <row r="17" spans="2:11" s="534" customFormat="1" ht="18" customHeight="1">
      <c r="B17" s="541">
        <v>1</v>
      </c>
      <c r="C17" s="542" t="s">
        <v>445</v>
      </c>
      <c r="D17" s="543" t="s">
        <v>14</v>
      </c>
      <c r="E17" s="544"/>
      <c r="F17" s="545"/>
      <c r="G17" s="546">
        <f>ROUND(E17*F17,2)</f>
        <v>0</v>
      </c>
    </row>
    <row r="18" spans="2:11" s="534" customFormat="1" ht="18" customHeight="1">
      <c r="B18" s="541">
        <v>2</v>
      </c>
      <c r="C18" s="542" t="s">
        <v>446</v>
      </c>
      <c r="D18" s="543" t="s">
        <v>14</v>
      </c>
      <c r="E18" s="544"/>
      <c r="F18" s="545"/>
      <c r="G18" s="546">
        <f>ROUND(E18*F18,2)</f>
        <v>0</v>
      </c>
    </row>
    <row r="19" spans="2:11" s="534" customFormat="1" ht="18" customHeight="1" thickBot="1">
      <c r="B19" s="541">
        <v>3</v>
      </c>
      <c r="C19" s="542" t="s">
        <v>438</v>
      </c>
      <c r="D19" s="543" t="s">
        <v>14</v>
      </c>
      <c r="E19" s="544"/>
      <c r="F19" s="545"/>
      <c r="G19" s="546">
        <f>ROUND(E19*F19,2)</f>
        <v>0</v>
      </c>
    </row>
    <row r="20" spans="2:11" s="534" customFormat="1" ht="27" customHeight="1" thickBot="1">
      <c r="B20" s="866" t="s">
        <v>439</v>
      </c>
      <c r="C20" s="867"/>
      <c r="D20" s="543" t="s">
        <v>14</v>
      </c>
      <c r="E20" s="547">
        <f>ROUND((SUM(E17:E19)),2)</f>
        <v>0</v>
      </c>
      <c r="F20" s="548" t="s">
        <v>292</v>
      </c>
      <c r="G20" s="552">
        <f>SUM(G17:G19)</f>
        <v>0</v>
      </c>
      <c r="J20" s="868"/>
      <c r="K20" s="868"/>
    </row>
    <row r="21" spans="2:11" ht="15">
      <c r="D21" s="549"/>
      <c r="J21" s="550"/>
      <c r="K21" s="551"/>
    </row>
    <row r="22" spans="2:11" ht="15">
      <c r="D22" s="549"/>
      <c r="J22" s="550"/>
      <c r="K22" s="551"/>
    </row>
    <row r="23" spans="2:11" ht="15">
      <c r="D23" s="549"/>
      <c r="J23" s="550"/>
      <c r="K23" s="551"/>
    </row>
    <row r="24" spans="2:11" ht="15">
      <c r="D24" s="549"/>
      <c r="J24" s="550"/>
      <c r="K24" s="551"/>
    </row>
  </sheetData>
  <mergeCells count="14">
    <mergeCell ref="D10:E10"/>
    <mergeCell ref="B9:G9"/>
    <mergeCell ref="B2:G2"/>
    <mergeCell ref="B3:G3"/>
    <mergeCell ref="B4:G4"/>
    <mergeCell ref="B5:G5"/>
    <mergeCell ref="B7:G8"/>
    <mergeCell ref="B20:C20"/>
    <mergeCell ref="J20:K20"/>
    <mergeCell ref="C11:F11"/>
    <mergeCell ref="C12:G12"/>
    <mergeCell ref="C13:G13"/>
    <mergeCell ref="B14:G14"/>
    <mergeCell ref="B16:G16"/>
  </mergeCells>
  <conditionalFormatting sqref="B17:B20">
    <cfRule type="expression" dxfId="24" priority="5" stopIfTrue="1">
      <formula>RIGHT(B17,2)="00"</formula>
    </cfRule>
  </conditionalFormatting>
  <conditionalFormatting sqref="C17:C19">
    <cfRule type="expression" dxfId="23" priority="4" stopIfTrue="1">
      <formula>OR(RIGHT($B17,2)="00",$B17="")</formula>
    </cfRule>
  </conditionalFormatting>
  <conditionalFormatting sqref="C18:C19">
    <cfRule type="expression" dxfId="22" priority="3" stopIfTrue="1">
      <formula>OR(RIGHT(#REF!,2)="00",#REF!="")</formula>
    </cfRule>
  </conditionalFormatting>
  <conditionalFormatting sqref="G18:G20">
    <cfRule type="expression" dxfId="21" priority="2" stopIfTrue="1">
      <formula>OR(RIGHT(#REF!,2)="00",LEFT($C18,5)="Total")</formula>
    </cfRule>
  </conditionalFormatting>
  <conditionalFormatting sqref="G17:G20">
    <cfRule type="expression" dxfId="20" priority="1" stopIfTrue="1">
      <formula>OR(RIGHT($B17,2)="00",LEFT($C17,5)="Total")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</sheetPr>
  <dimension ref="A1:S48"/>
  <sheetViews>
    <sheetView zoomScale="55" zoomScaleNormal="55" zoomScaleSheetLayoutView="70" workbookViewId="0">
      <selection activeCell="K7" sqref="K7"/>
    </sheetView>
  </sheetViews>
  <sheetFormatPr defaultRowHeight="15"/>
  <cols>
    <col min="1" max="3" width="21.7109375" style="564" customWidth="1"/>
    <col min="4" max="7" width="15.7109375" style="564" customWidth="1"/>
    <col min="8" max="12" width="26" style="564" customWidth="1"/>
    <col min="13" max="13" width="32.140625" style="564" bestFit="1" customWidth="1"/>
    <col min="14" max="16" width="13" style="564" customWidth="1"/>
    <col min="17" max="17" width="10.28515625" style="564" bestFit="1" customWidth="1"/>
    <col min="18" max="18" width="9.28515625" style="564" bestFit="1" customWidth="1"/>
    <col min="19" max="19" width="10.28515625" style="564" bestFit="1" customWidth="1"/>
    <col min="20" max="16384" width="9.140625" style="564"/>
  </cols>
  <sheetData>
    <row r="1" spans="1:16" ht="20.25" customHeight="1">
      <c r="A1" s="93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1" s="93"/>
      <c r="C1" s="93"/>
      <c r="J1" s="564" t="s">
        <v>177</v>
      </c>
      <c r="K1" s="89"/>
      <c r="L1" s="89"/>
    </row>
    <row r="2" spans="1:16" s="1" customFormat="1" ht="24.75" customHeight="1">
      <c r="A2" s="823"/>
      <c r="B2" s="824"/>
      <c r="C2" s="824"/>
      <c r="D2" s="824"/>
      <c r="E2" s="824"/>
      <c r="F2" s="824"/>
      <c r="G2" s="824"/>
      <c r="H2" s="824"/>
      <c r="I2" s="824"/>
      <c r="J2" s="824"/>
      <c r="K2" s="825"/>
      <c r="L2" s="817" t="s">
        <v>442</v>
      </c>
    </row>
    <row r="3" spans="1:16" s="1" customFormat="1" ht="25.5" customHeight="1">
      <c r="A3" s="826"/>
      <c r="B3" s="827"/>
      <c r="C3" s="827"/>
      <c r="D3" s="827"/>
      <c r="E3" s="827"/>
      <c r="F3" s="827"/>
      <c r="G3" s="827"/>
      <c r="H3" s="827"/>
      <c r="I3" s="827"/>
      <c r="J3" s="827"/>
      <c r="K3" s="828"/>
      <c r="L3" s="818"/>
    </row>
    <row r="4" spans="1:16" s="1" customFormat="1" ht="28.5" customHeight="1">
      <c r="A4" s="829"/>
      <c r="B4" s="830"/>
      <c r="C4" s="830"/>
      <c r="D4" s="830"/>
      <c r="E4" s="830"/>
      <c r="F4" s="830"/>
      <c r="G4" s="830"/>
      <c r="H4" s="830"/>
      <c r="I4" s="830"/>
      <c r="J4" s="830"/>
      <c r="K4" s="831"/>
      <c r="L4" s="818"/>
    </row>
    <row r="5" spans="1:16" ht="54.75" customHeight="1">
      <c r="A5" s="833" t="str">
        <f>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5" s="821"/>
      <c r="C5" s="821"/>
      <c r="D5" s="821"/>
      <c r="E5" s="821"/>
      <c r="F5" s="821"/>
      <c r="G5" s="821"/>
      <c r="H5" s="821"/>
      <c r="I5" s="821"/>
      <c r="J5" s="821"/>
      <c r="K5" s="822"/>
      <c r="L5" s="819"/>
    </row>
    <row r="6" spans="1:16" ht="28.5" customHeight="1">
      <c r="A6" s="566"/>
      <c r="B6" s="820" t="s">
        <v>408</v>
      </c>
      <c r="C6" s="821"/>
      <c r="D6" s="821"/>
      <c r="E6" s="821"/>
      <c r="F6" s="821"/>
      <c r="G6" s="821"/>
      <c r="H6" s="821"/>
      <c r="I6" s="821"/>
      <c r="J6" s="821"/>
      <c r="K6" s="822"/>
      <c r="L6" s="556"/>
    </row>
    <row r="7" spans="1:16" ht="27" customHeight="1">
      <c r="A7" s="832" t="s">
        <v>0</v>
      </c>
      <c r="B7" s="832" t="s">
        <v>181</v>
      </c>
      <c r="C7" s="832" t="s">
        <v>182</v>
      </c>
      <c r="D7" s="834" t="s">
        <v>1</v>
      </c>
      <c r="E7" s="834"/>
      <c r="F7" s="834"/>
      <c r="G7" s="835"/>
      <c r="H7" s="489" t="s">
        <v>2</v>
      </c>
      <c r="I7" s="486"/>
      <c r="J7" s="487" t="s">
        <v>382</v>
      </c>
      <c r="K7" s="488"/>
      <c r="L7" s="488"/>
    </row>
    <row r="8" spans="1:16" ht="15" customHeight="1">
      <c r="A8" s="832"/>
      <c r="B8" s="832"/>
      <c r="C8" s="832"/>
      <c r="D8" s="836"/>
      <c r="E8" s="836"/>
      <c r="F8" s="836"/>
      <c r="G8" s="837"/>
      <c r="H8" s="840" t="s">
        <v>3</v>
      </c>
      <c r="I8" s="841"/>
      <c r="J8" s="97" t="s">
        <v>4</v>
      </c>
      <c r="K8" s="98" t="s">
        <v>5</v>
      </c>
      <c r="L8" s="98"/>
    </row>
    <row r="9" spans="1:16" ht="15.75">
      <c r="A9" s="832"/>
      <c r="B9" s="832"/>
      <c r="C9" s="832"/>
      <c r="D9" s="836"/>
      <c r="E9" s="836"/>
      <c r="F9" s="836"/>
      <c r="G9" s="837"/>
      <c r="H9" s="842"/>
      <c r="I9" s="843"/>
      <c r="J9" s="496"/>
      <c r="K9" s="99"/>
      <c r="L9" s="99"/>
    </row>
    <row r="10" spans="1:16" ht="63">
      <c r="A10" s="832"/>
      <c r="B10" s="832"/>
      <c r="C10" s="832"/>
      <c r="D10" s="838"/>
      <c r="E10" s="838"/>
      <c r="F10" s="838"/>
      <c r="G10" s="839"/>
      <c r="H10" s="565" t="s">
        <v>6</v>
      </c>
      <c r="I10" s="101" t="s">
        <v>7</v>
      </c>
      <c r="J10" s="102" t="s">
        <v>440</v>
      </c>
      <c r="K10" s="103" t="s">
        <v>443</v>
      </c>
      <c r="L10" s="103" t="s">
        <v>441</v>
      </c>
      <c r="M10" s="739"/>
    </row>
    <row r="11" spans="1:16" ht="39.950000000000003" customHeight="1">
      <c r="A11" s="104"/>
      <c r="B11" s="104"/>
      <c r="C11" s="104"/>
      <c r="D11" s="844" t="s">
        <v>10</v>
      </c>
      <c r="E11" s="844"/>
      <c r="F11" s="844"/>
      <c r="G11" s="844"/>
      <c r="H11" s="105"/>
      <c r="I11" s="106"/>
      <c r="J11" s="105"/>
      <c r="K11" s="107"/>
      <c r="L11" s="107"/>
      <c r="M11" s="741"/>
    </row>
    <row r="12" spans="1:16" ht="39.950000000000003" customHeight="1">
      <c r="A12" s="108">
        <v>1</v>
      </c>
      <c r="B12" s="108" t="s">
        <v>306</v>
      </c>
      <c r="C12" s="800" t="s">
        <v>34</v>
      </c>
      <c r="D12" s="848" t="s">
        <v>11</v>
      </c>
      <c r="E12" s="848"/>
      <c r="F12" s="848"/>
      <c r="G12" s="848"/>
      <c r="H12" s="109" t="s">
        <v>164</v>
      </c>
      <c r="I12" s="109"/>
      <c r="J12" s="109"/>
      <c r="K12" s="109"/>
      <c r="L12" s="109">
        <f>ROUND(K12*(1+$L$6),2)</f>
        <v>0</v>
      </c>
      <c r="M12" s="743"/>
    </row>
    <row r="13" spans="1:16" ht="39.950000000000003" customHeight="1">
      <c r="A13" s="108">
        <v>2</v>
      </c>
      <c r="B13" s="108" t="s">
        <v>306</v>
      </c>
      <c r="C13" s="800" t="s">
        <v>38</v>
      </c>
      <c r="D13" s="848" t="s">
        <v>13</v>
      </c>
      <c r="E13" s="848"/>
      <c r="F13" s="848"/>
      <c r="G13" s="848"/>
      <c r="H13" s="513" t="s">
        <v>164</v>
      </c>
      <c r="I13" s="514"/>
      <c r="J13" s="109"/>
      <c r="K13" s="109"/>
      <c r="L13" s="109">
        <f t="shared" ref="L13:L14" si="0">ROUND(K13*(1+$L$6),2)</f>
        <v>0</v>
      </c>
      <c r="M13" s="555"/>
    </row>
    <row r="14" spans="1:16" ht="39.950000000000003" customHeight="1">
      <c r="A14" s="108">
        <v>3</v>
      </c>
      <c r="B14" s="108" t="s">
        <v>306</v>
      </c>
      <c r="C14" s="800" t="s">
        <v>31</v>
      </c>
      <c r="D14" s="848" t="s">
        <v>307</v>
      </c>
      <c r="E14" s="848"/>
      <c r="F14" s="848"/>
      <c r="G14" s="848"/>
      <c r="H14" s="109" t="s">
        <v>12</v>
      </c>
      <c r="I14" s="109"/>
      <c r="J14" s="109"/>
      <c r="K14" s="109"/>
      <c r="L14" s="109">
        <f t="shared" si="0"/>
        <v>0</v>
      </c>
    </row>
    <row r="15" spans="1:16" ht="39.950000000000003" customHeight="1">
      <c r="A15" s="104"/>
      <c r="B15" s="104"/>
      <c r="C15" s="104"/>
      <c r="D15" s="845" t="s">
        <v>308</v>
      </c>
      <c r="E15" s="846"/>
      <c r="F15" s="846"/>
      <c r="G15" s="847"/>
      <c r="H15" s="105"/>
      <c r="I15" s="105"/>
      <c r="J15" s="110"/>
      <c r="K15" s="105"/>
      <c r="L15" s="107"/>
      <c r="P15" s="96"/>
    </row>
    <row r="16" spans="1:16" ht="39.950000000000003" customHeight="1">
      <c r="A16" s="503">
        <v>4</v>
      </c>
      <c r="B16" s="503" t="s">
        <v>306</v>
      </c>
      <c r="C16" s="801" t="s">
        <v>546</v>
      </c>
      <c r="D16" s="814" t="s">
        <v>394</v>
      </c>
      <c r="E16" s="815"/>
      <c r="F16" s="815"/>
      <c r="G16" s="816"/>
      <c r="H16" s="504" t="s">
        <v>14</v>
      </c>
      <c r="I16" s="505"/>
      <c r="J16" s="506"/>
      <c r="K16" s="504"/>
      <c r="L16" s="109">
        <f t="shared" ref="L16:L18" si="1">ROUND(K16*(1+$L$6),2)</f>
        <v>0</v>
      </c>
      <c r="P16" s="96"/>
    </row>
    <row r="17" spans="1:19" ht="52.5" customHeight="1">
      <c r="A17" s="111">
        <v>5</v>
      </c>
      <c r="B17" s="111" t="s">
        <v>183</v>
      </c>
      <c r="C17" s="111">
        <v>5502114</v>
      </c>
      <c r="D17" s="810" t="s">
        <v>384</v>
      </c>
      <c r="E17" s="808"/>
      <c r="F17" s="808"/>
      <c r="G17" s="809"/>
      <c r="H17" s="109" t="s">
        <v>15</v>
      </c>
      <c r="I17" s="109"/>
      <c r="J17" s="109"/>
      <c r="K17" s="109"/>
      <c r="L17" s="109">
        <f t="shared" si="1"/>
        <v>0</v>
      </c>
      <c r="M17" s="490"/>
      <c r="O17" s="90"/>
    </row>
    <row r="18" spans="1:19" ht="39.950000000000003" customHeight="1">
      <c r="A18" s="111">
        <v>6</v>
      </c>
      <c r="B18" s="111" t="s">
        <v>183</v>
      </c>
      <c r="C18" s="111">
        <v>5502114</v>
      </c>
      <c r="D18" s="810" t="s">
        <v>385</v>
      </c>
      <c r="E18" s="808"/>
      <c r="F18" s="808"/>
      <c r="G18" s="809"/>
      <c r="H18" s="109" t="s">
        <v>15</v>
      </c>
      <c r="I18" s="109"/>
      <c r="J18" s="109"/>
      <c r="K18" s="109"/>
      <c r="L18" s="109">
        <f t="shared" si="1"/>
        <v>0</v>
      </c>
      <c r="O18" s="90"/>
    </row>
    <row r="19" spans="1:19" ht="39.950000000000003" customHeight="1">
      <c r="A19" s="104"/>
      <c r="B19" s="104"/>
      <c r="C19" s="104"/>
      <c r="D19" s="845" t="s">
        <v>16</v>
      </c>
      <c r="E19" s="846"/>
      <c r="F19" s="846"/>
      <c r="G19" s="847"/>
      <c r="H19" s="105"/>
      <c r="I19" s="105"/>
      <c r="J19" s="110"/>
      <c r="K19" s="105"/>
      <c r="L19" s="107"/>
      <c r="P19" s="96"/>
      <c r="S19" s="96"/>
    </row>
    <row r="20" spans="1:19" ht="33.75" customHeight="1">
      <c r="A20" s="111">
        <v>7</v>
      </c>
      <c r="B20" s="111" t="s">
        <v>183</v>
      </c>
      <c r="C20" s="503">
        <v>4011463</v>
      </c>
      <c r="D20" s="849" t="s">
        <v>530</v>
      </c>
      <c r="E20" s="808"/>
      <c r="F20" s="808"/>
      <c r="G20" s="809"/>
      <c r="H20" s="748" t="s">
        <v>17</v>
      </c>
      <c r="I20" s="109"/>
      <c r="J20" s="109"/>
      <c r="K20" s="109"/>
      <c r="L20" s="109">
        <f t="shared" ref="L20:L25" si="2">ROUND(K20*(1+$L$6),2)</f>
        <v>0</v>
      </c>
      <c r="M20" s="805"/>
      <c r="N20" s="90"/>
      <c r="O20" s="90"/>
      <c r="P20" s="90"/>
      <c r="Q20" s="90"/>
      <c r="R20" s="90"/>
      <c r="S20" s="90"/>
    </row>
    <row r="21" spans="1:19" ht="39.950000000000003" customHeight="1">
      <c r="A21" s="111">
        <v>8</v>
      </c>
      <c r="B21" s="111" t="s">
        <v>183</v>
      </c>
      <c r="C21" s="503">
        <v>4011353</v>
      </c>
      <c r="D21" s="849" t="s">
        <v>528</v>
      </c>
      <c r="E21" s="808"/>
      <c r="F21" s="808"/>
      <c r="G21" s="809"/>
      <c r="H21" s="748" t="s">
        <v>14</v>
      </c>
      <c r="I21" s="109"/>
      <c r="J21" s="109"/>
      <c r="K21" s="109"/>
      <c r="L21" s="109">
        <f t="shared" si="2"/>
        <v>0</v>
      </c>
      <c r="M21" s="339"/>
    </row>
    <row r="22" spans="1:19" ht="39.950000000000003" customHeight="1">
      <c r="A22" s="111">
        <v>9</v>
      </c>
      <c r="B22" s="111" t="s">
        <v>183</v>
      </c>
      <c r="C22" s="503">
        <v>4011351</v>
      </c>
      <c r="D22" s="807" t="s">
        <v>534</v>
      </c>
      <c r="E22" s="808"/>
      <c r="F22" s="808"/>
      <c r="G22" s="809"/>
      <c r="H22" s="504" t="s">
        <v>14</v>
      </c>
      <c r="I22" s="109"/>
      <c r="J22" s="109"/>
      <c r="K22" s="109"/>
      <c r="L22" s="109">
        <f t="shared" si="2"/>
        <v>0</v>
      </c>
      <c r="M22" s="339"/>
    </row>
    <row r="23" spans="1:19" ht="33.75" customHeight="1">
      <c r="A23" s="111">
        <v>10</v>
      </c>
      <c r="B23" s="111" t="s">
        <v>183</v>
      </c>
      <c r="C23" s="503">
        <v>4011276</v>
      </c>
      <c r="D23" s="807" t="s">
        <v>529</v>
      </c>
      <c r="E23" s="808"/>
      <c r="F23" s="808"/>
      <c r="G23" s="809"/>
      <c r="H23" s="504" t="s">
        <v>15</v>
      </c>
      <c r="I23" s="109"/>
      <c r="J23" s="109"/>
      <c r="K23" s="109"/>
      <c r="L23" s="109">
        <f t="shared" si="2"/>
        <v>0</v>
      </c>
      <c r="M23" s="805"/>
      <c r="N23" s="90"/>
      <c r="O23" s="90"/>
      <c r="P23" s="90"/>
      <c r="Q23" s="90"/>
      <c r="R23" s="90"/>
      <c r="S23" s="90"/>
    </row>
    <row r="24" spans="1:19" ht="39.950000000000003" customHeight="1">
      <c r="A24" s="111">
        <v>11</v>
      </c>
      <c r="B24" s="111" t="s">
        <v>183</v>
      </c>
      <c r="C24" s="503">
        <v>4011228</v>
      </c>
      <c r="D24" s="807" t="s">
        <v>472</v>
      </c>
      <c r="E24" s="808"/>
      <c r="F24" s="808"/>
      <c r="G24" s="809"/>
      <c r="H24" s="504" t="s">
        <v>15</v>
      </c>
      <c r="I24" s="109"/>
      <c r="J24" s="109"/>
      <c r="K24" s="109"/>
      <c r="L24" s="109">
        <f t="shared" si="2"/>
        <v>0</v>
      </c>
      <c r="M24" s="339"/>
    </row>
    <row r="25" spans="1:19" ht="39.950000000000003" customHeight="1">
      <c r="A25" s="111">
        <v>12</v>
      </c>
      <c r="B25" s="111" t="s">
        <v>183</v>
      </c>
      <c r="C25" s="503">
        <v>4915637</v>
      </c>
      <c r="D25" s="810" t="s">
        <v>20</v>
      </c>
      <c r="E25" s="808"/>
      <c r="F25" s="808"/>
      <c r="G25" s="809"/>
      <c r="H25" s="504" t="s">
        <v>14</v>
      </c>
      <c r="I25" s="109"/>
      <c r="J25" s="109"/>
      <c r="K25" s="109"/>
      <c r="L25" s="109">
        <f t="shared" si="2"/>
        <v>0</v>
      </c>
      <c r="M25" s="339"/>
    </row>
    <row r="26" spans="1:19" ht="39.950000000000003" customHeight="1">
      <c r="A26" s="104"/>
      <c r="B26" s="104"/>
      <c r="C26" s="104"/>
      <c r="D26" s="811" t="s">
        <v>463</v>
      </c>
      <c r="E26" s="812"/>
      <c r="F26" s="812"/>
      <c r="G26" s="813"/>
      <c r="H26" s="105"/>
      <c r="I26" s="105"/>
      <c r="J26" s="110"/>
      <c r="K26" s="105"/>
      <c r="L26" s="107"/>
    </row>
    <row r="27" spans="1:19" ht="39.950000000000003" customHeight="1">
      <c r="A27" s="113">
        <v>13</v>
      </c>
      <c r="B27" s="587" t="s">
        <v>32</v>
      </c>
      <c r="C27" s="587" t="s">
        <v>464</v>
      </c>
      <c r="D27" s="810" t="s">
        <v>544</v>
      </c>
      <c r="E27" s="808"/>
      <c r="F27" s="808"/>
      <c r="G27" s="809"/>
      <c r="H27" s="504" t="s">
        <v>17</v>
      </c>
      <c r="I27" s="109"/>
      <c r="J27" s="109"/>
      <c r="K27" s="109"/>
      <c r="L27" s="109">
        <f t="shared" ref="L27:L28" si="3">ROUND(K27*(1+$L$6),2)</f>
        <v>0</v>
      </c>
      <c r="M27" s="339"/>
    </row>
    <row r="28" spans="1:19" ht="39.950000000000003" customHeight="1">
      <c r="A28" s="111">
        <v>14</v>
      </c>
      <c r="B28" s="587" t="s">
        <v>32</v>
      </c>
      <c r="C28" s="587" t="s">
        <v>470</v>
      </c>
      <c r="D28" s="810" t="s">
        <v>465</v>
      </c>
      <c r="E28" s="808"/>
      <c r="F28" s="808"/>
      <c r="G28" s="809"/>
      <c r="H28" s="504" t="s">
        <v>17</v>
      </c>
      <c r="I28" s="109"/>
      <c r="J28" s="109"/>
      <c r="K28" s="109"/>
      <c r="L28" s="109">
        <f t="shared" si="3"/>
        <v>0</v>
      </c>
      <c r="M28" s="339"/>
    </row>
    <row r="29" spans="1:19" s="583" customFormat="1" ht="39.950000000000003" customHeight="1">
      <c r="A29" s="111">
        <v>15</v>
      </c>
      <c r="B29" s="587" t="s">
        <v>32</v>
      </c>
      <c r="C29" s="587" t="s">
        <v>391</v>
      </c>
      <c r="D29" s="810" t="s">
        <v>545</v>
      </c>
      <c r="E29" s="808"/>
      <c r="F29" s="808"/>
      <c r="G29" s="809"/>
      <c r="H29" s="504" t="s">
        <v>17</v>
      </c>
      <c r="I29" s="109"/>
      <c r="J29" s="109"/>
      <c r="K29" s="109"/>
      <c r="L29" s="109">
        <f t="shared" ref="L29" si="4">ROUND(K29*(1+$L$6),2)</f>
        <v>0</v>
      </c>
      <c r="M29" s="339"/>
    </row>
    <row r="30" spans="1:19" ht="39.950000000000003" customHeight="1">
      <c r="A30" s="104"/>
      <c r="B30" s="104"/>
      <c r="C30" s="104"/>
      <c r="D30" s="811" t="s">
        <v>18</v>
      </c>
      <c r="E30" s="812"/>
      <c r="F30" s="812"/>
      <c r="G30" s="813"/>
      <c r="H30" s="105"/>
      <c r="I30" s="105"/>
      <c r="J30" s="110"/>
      <c r="K30" s="105"/>
      <c r="L30" s="107"/>
    </row>
    <row r="31" spans="1:19" ht="39.950000000000003" customHeight="1">
      <c r="A31" s="113">
        <v>16</v>
      </c>
      <c r="B31" s="111" t="s">
        <v>183</v>
      </c>
      <c r="C31" s="113">
        <v>5213440</v>
      </c>
      <c r="D31" s="814" t="s">
        <v>169</v>
      </c>
      <c r="E31" s="815"/>
      <c r="F31" s="815"/>
      <c r="G31" s="816"/>
      <c r="H31" s="112" t="s">
        <v>12</v>
      </c>
      <c r="I31" s="109"/>
      <c r="J31" s="109"/>
      <c r="K31" s="109"/>
      <c r="L31" s="109">
        <f t="shared" ref="L31:L32" si="5">ROUND(K31*(1+$L$6),2)</f>
        <v>0</v>
      </c>
      <c r="M31" s="744"/>
    </row>
    <row r="32" spans="1:19" ht="39.950000000000003" customHeight="1">
      <c r="A32" s="111">
        <v>17</v>
      </c>
      <c r="B32" s="111" t="s">
        <v>183</v>
      </c>
      <c r="C32" s="111">
        <v>5213851</v>
      </c>
      <c r="D32" s="814" t="s">
        <v>170</v>
      </c>
      <c r="E32" s="815"/>
      <c r="F32" s="815"/>
      <c r="G32" s="816"/>
      <c r="H32" s="112" t="s">
        <v>12</v>
      </c>
      <c r="I32" s="109"/>
      <c r="J32" s="109"/>
      <c r="K32" s="109"/>
      <c r="L32" s="109">
        <f t="shared" si="5"/>
        <v>0</v>
      </c>
      <c r="M32" s="339"/>
    </row>
    <row r="33" spans="1:14" ht="39.950000000000003" customHeight="1">
      <c r="A33" s="115"/>
      <c r="B33" s="115"/>
      <c r="C33" s="115"/>
      <c r="D33" s="116" t="s">
        <v>21</v>
      </c>
      <c r="E33" s="116"/>
      <c r="F33" s="116"/>
      <c r="G33" s="116"/>
      <c r="H33" s="117"/>
      <c r="I33" s="202"/>
      <c r="J33" s="118"/>
      <c r="K33" s="118"/>
      <c r="L33" s="107"/>
    </row>
    <row r="34" spans="1:14" ht="39.950000000000003" customHeight="1">
      <c r="A34" s="113">
        <v>18</v>
      </c>
      <c r="B34" s="111" t="s">
        <v>183</v>
      </c>
      <c r="C34" s="113">
        <v>2003373</v>
      </c>
      <c r="D34" s="855" t="s">
        <v>390</v>
      </c>
      <c r="E34" s="856"/>
      <c r="F34" s="856"/>
      <c r="G34" s="857"/>
      <c r="H34" s="114" t="s">
        <v>22</v>
      </c>
      <c r="I34" s="109"/>
      <c r="J34" s="109"/>
      <c r="K34" s="109"/>
      <c r="L34" s="109">
        <f t="shared" ref="L34" si="6">ROUND(K34*(1+$L$6),2)</f>
        <v>0</v>
      </c>
      <c r="M34" s="805"/>
    </row>
    <row r="35" spans="1:14" ht="39.950000000000003" customHeight="1">
      <c r="A35" s="119"/>
      <c r="B35" s="119"/>
      <c r="C35" s="119"/>
      <c r="D35" s="562" t="s">
        <v>23</v>
      </c>
      <c r="E35" s="561"/>
      <c r="F35" s="561"/>
      <c r="G35" s="561"/>
      <c r="H35" s="122"/>
      <c r="I35" s="203"/>
      <c r="J35" s="123"/>
      <c r="K35" s="124"/>
      <c r="L35" s="107"/>
    </row>
    <row r="36" spans="1:14" ht="39.950000000000003" customHeight="1">
      <c r="A36" s="111">
        <v>19</v>
      </c>
      <c r="B36" s="111" t="s">
        <v>306</v>
      </c>
      <c r="C36" s="800" t="s">
        <v>157</v>
      </c>
      <c r="D36" s="852" t="s">
        <v>159</v>
      </c>
      <c r="E36" s="853"/>
      <c r="F36" s="853"/>
      <c r="G36" s="854"/>
      <c r="H36" s="112" t="s">
        <v>14</v>
      </c>
      <c r="I36" s="109"/>
      <c r="J36" s="109"/>
      <c r="K36" s="109"/>
      <c r="L36" s="109">
        <f t="shared" ref="L36" si="7">ROUND(K36*(1+$L$6),2)</f>
        <v>0</v>
      </c>
      <c r="M36" s="339"/>
    </row>
    <row r="37" spans="1:14" ht="39.950000000000003" customHeight="1">
      <c r="A37" s="119"/>
      <c r="B37" s="119"/>
      <c r="C37" s="119"/>
      <c r="D37" s="562" t="s">
        <v>172</v>
      </c>
      <c r="E37" s="561"/>
      <c r="F37" s="561"/>
      <c r="G37" s="561"/>
      <c r="H37" s="122"/>
      <c r="I37" s="203"/>
      <c r="J37" s="123"/>
      <c r="K37" s="124"/>
      <c r="L37" s="107"/>
    </row>
    <row r="38" spans="1:14" ht="39.950000000000003" customHeight="1">
      <c r="A38" s="111">
        <v>20</v>
      </c>
      <c r="B38" s="111" t="s">
        <v>306</v>
      </c>
      <c r="C38" s="800" t="s">
        <v>387</v>
      </c>
      <c r="D38" s="814" t="s">
        <v>309</v>
      </c>
      <c r="E38" s="853"/>
      <c r="F38" s="853"/>
      <c r="G38" s="854"/>
      <c r="H38" s="112" t="s">
        <v>22</v>
      </c>
      <c r="I38" s="109"/>
      <c r="J38" s="109"/>
      <c r="K38" s="109"/>
      <c r="L38" s="109">
        <f t="shared" ref="L38" si="8">ROUND(K38*(1+$L$6),2)</f>
        <v>0</v>
      </c>
    </row>
    <row r="39" spans="1:14" ht="39.950000000000003" customHeight="1">
      <c r="A39" s="119"/>
      <c r="B39" s="119"/>
      <c r="C39" s="119"/>
      <c r="D39" s="562" t="s">
        <v>160</v>
      </c>
      <c r="E39" s="561"/>
      <c r="F39" s="561"/>
      <c r="G39" s="561"/>
      <c r="H39" s="122"/>
      <c r="I39" s="203"/>
      <c r="J39" s="123"/>
      <c r="K39" s="124"/>
      <c r="L39" s="107"/>
    </row>
    <row r="40" spans="1:14" ht="39.950000000000003" customHeight="1">
      <c r="A40" s="111">
        <v>21</v>
      </c>
      <c r="B40" s="111" t="s">
        <v>306</v>
      </c>
      <c r="C40" s="800" t="s">
        <v>566</v>
      </c>
      <c r="D40" s="852" t="s">
        <v>161</v>
      </c>
      <c r="E40" s="853"/>
      <c r="F40" s="853"/>
      <c r="G40" s="854"/>
      <c r="H40" s="112" t="s">
        <v>164</v>
      </c>
      <c r="I40" s="109"/>
      <c r="J40" s="109"/>
      <c r="K40" s="109"/>
      <c r="L40" s="109">
        <f t="shared" ref="L40" si="9">ROUND(K40*(1+$L$6),2)</f>
        <v>0</v>
      </c>
      <c r="M40" s="743"/>
    </row>
    <row r="41" spans="1:14" ht="39.950000000000003" customHeight="1">
      <c r="A41" s="850" t="s">
        <v>19</v>
      </c>
      <c r="B41" s="851"/>
      <c r="C41" s="851"/>
      <c r="D41" s="851"/>
      <c r="E41" s="851"/>
      <c r="F41" s="851"/>
      <c r="G41" s="851"/>
      <c r="H41" s="851"/>
      <c r="I41" s="851"/>
      <c r="J41" s="851"/>
      <c r="K41" s="557">
        <f>ROUND(SUM(K12:K40),2)</f>
        <v>0</v>
      </c>
      <c r="L41" s="125">
        <f>ROUND(SUM(L12:L40),2)</f>
        <v>0</v>
      </c>
      <c r="M41" s="534"/>
      <c r="N41" s="738"/>
    </row>
    <row r="42" spans="1:14" ht="39.950000000000003" customHeight="1">
      <c r="A42" s="484"/>
      <c r="K42" s="419"/>
      <c r="L42" s="419"/>
      <c r="M42" s="89"/>
    </row>
    <row r="43" spans="1:14" ht="39.950000000000003" customHeight="1"/>
    <row r="44" spans="1:14" ht="39.950000000000003" customHeight="1"/>
    <row r="48" spans="1:14" ht="25.5" customHeight="1"/>
  </sheetData>
  <mergeCells count="36">
    <mergeCell ref="D40:G40"/>
    <mergeCell ref="A41:J41"/>
    <mergeCell ref="D30:G30"/>
    <mergeCell ref="D31:G31"/>
    <mergeCell ref="D32:G32"/>
    <mergeCell ref="D34:G34"/>
    <mergeCell ref="D36:G36"/>
    <mergeCell ref="D38:G38"/>
    <mergeCell ref="D28:G28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9:G29"/>
    <mergeCell ref="D16:G16"/>
    <mergeCell ref="A2:K4"/>
    <mergeCell ref="L2:L5"/>
    <mergeCell ref="A5:K5"/>
    <mergeCell ref="B6:K6"/>
    <mergeCell ref="A7:A10"/>
    <mergeCell ref="B7:B10"/>
    <mergeCell ref="C7:C10"/>
    <mergeCell ref="D7:G10"/>
    <mergeCell ref="H8:I9"/>
    <mergeCell ref="D11:G11"/>
    <mergeCell ref="D12:G12"/>
    <mergeCell ref="D13:G13"/>
    <mergeCell ref="D14:G14"/>
    <mergeCell ref="D15:G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2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70C0"/>
  </sheetPr>
  <dimension ref="A1:S48"/>
  <sheetViews>
    <sheetView topLeftCell="A23" zoomScale="55" zoomScaleNormal="55" zoomScaleSheetLayoutView="70" workbookViewId="0">
      <selection activeCell="A42" sqref="A42"/>
    </sheetView>
  </sheetViews>
  <sheetFormatPr defaultRowHeight="15"/>
  <cols>
    <col min="1" max="1" width="11" style="564" customWidth="1"/>
    <col min="2" max="2" width="21.140625" style="564" customWidth="1"/>
    <col min="3" max="3" width="21.7109375" style="564" customWidth="1"/>
    <col min="4" max="7" width="15.7109375" style="564" customWidth="1"/>
    <col min="8" max="12" width="26" style="564" customWidth="1"/>
    <col min="13" max="13" width="17.85546875" style="564" bestFit="1" customWidth="1"/>
    <col min="14" max="16" width="13" style="564" customWidth="1"/>
    <col min="17" max="17" width="10.28515625" style="564" bestFit="1" customWidth="1"/>
    <col min="18" max="18" width="9.28515625" style="564" bestFit="1" customWidth="1"/>
    <col min="19" max="19" width="10.28515625" style="564" bestFit="1" customWidth="1"/>
    <col min="20" max="16384" width="9.140625" style="564"/>
  </cols>
  <sheetData>
    <row r="1" spans="1:16">
      <c r="A1" s="93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1" s="93"/>
      <c r="C1" s="93"/>
      <c r="J1" s="564" t="s">
        <v>177</v>
      </c>
      <c r="K1" s="89"/>
      <c r="L1" s="89"/>
    </row>
    <row r="2" spans="1:16" s="1" customFormat="1" ht="24.75" customHeight="1">
      <c r="A2" s="823"/>
      <c r="B2" s="824"/>
      <c r="C2" s="824"/>
      <c r="D2" s="824"/>
      <c r="E2" s="824"/>
      <c r="F2" s="824"/>
      <c r="G2" s="824"/>
      <c r="H2" s="824"/>
      <c r="I2" s="824"/>
      <c r="J2" s="824"/>
      <c r="K2" s="825"/>
      <c r="L2" s="817" t="s">
        <v>442</v>
      </c>
    </row>
    <row r="3" spans="1:16" s="1" customFormat="1" ht="25.5" customHeight="1">
      <c r="A3" s="826"/>
      <c r="B3" s="827"/>
      <c r="C3" s="827"/>
      <c r="D3" s="827"/>
      <c r="E3" s="827"/>
      <c r="F3" s="827"/>
      <c r="G3" s="827"/>
      <c r="H3" s="827"/>
      <c r="I3" s="827"/>
      <c r="J3" s="827"/>
      <c r="K3" s="828"/>
      <c r="L3" s="818"/>
    </row>
    <row r="4" spans="1:16" s="1" customFormat="1" ht="28.5" customHeight="1">
      <c r="A4" s="829"/>
      <c r="B4" s="830"/>
      <c r="C4" s="830"/>
      <c r="D4" s="830"/>
      <c r="E4" s="830"/>
      <c r="F4" s="830"/>
      <c r="G4" s="830"/>
      <c r="H4" s="830"/>
      <c r="I4" s="830"/>
      <c r="J4" s="830"/>
      <c r="K4" s="831"/>
      <c r="L4" s="818"/>
    </row>
    <row r="5" spans="1:16" ht="54.75" customHeight="1">
      <c r="A5" s="833" t="str">
        <f>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5" s="821"/>
      <c r="C5" s="821"/>
      <c r="D5" s="821"/>
      <c r="E5" s="821"/>
      <c r="F5" s="821"/>
      <c r="G5" s="821"/>
      <c r="H5" s="821"/>
      <c r="I5" s="821"/>
      <c r="J5" s="821"/>
      <c r="K5" s="822"/>
      <c r="L5" s="819"/>
    </row>
    <row r="6" spans="1:16" ht="28.5" customHeight="1">
      <c r="A6" s="566"/>
      <c r="B6" s="820" t="s">
        <v>408</v>
      </c>
      <c r="C6" s="821"/>
      <c r="D6" s="821"/>
      <c r="E6" s="821"/>
      <c r="F6" s="821"/>
      <c r="G6" s="821"/>
      <c r="H6" s="821"/>
      <c r="I6" s="821"/>
      <c r="J6" s="821"/>
      <c r="K6" s="822"/>
      <c r="L6" s="556"/>
    </row>
    <row r="7" spans="1:16" ht="27" customHeight="1">
      <c r="A7" s="832" t="s">
        <v>0</v>
      </c>
      <c r="B7" s="832" t="s">
        <v>181</v>
      </c>
      <c r="C7" s="832" t="s">
        <v>182</v>
      </c>
      <c r="D7" s="834" t="s">
        <v>1</v>
      </c>
      <c r="E7" s="834"/>
      <c r="F7" s="834"/>
      <c r="G7" s="835"/>
      <c r="H7" s="489" t="s">
        <v>2</v>
      </c>
      <c r="I7" s="486"/>
      <c r="J7" s="487" t="s">
        <v>382</v>
      </c>
      <c r="K7" s="488"/>
      <c r="L7" s="488"/>
    </row>
    <row r="8" spans="1:16" ht="15" customHeight="1">
      <c r="A8" s="832"/>
      <c r="B8" s="832"/>
      <c r="C8" s="832"/>
      <c r="D8" s="836"/>
      <c r="E8" s="836"/>
      <c r="F8" s="836"/>
      <c r="G8" s="837"/>
      <c r="H8" s="840" t="s">
        <v>3</v>
      </c>
      <c r="I8" s="841"/>
      <c r="J8" s="97" t="s">
        <v>4</v>
      </c>
      <c r="K8" s="98" t="s">
        <v>5</v>
      </c>
      <c r="L8" s="98"/>
    </row>
    <row r="9" spans="1:16" ht="15.75">
      <c r="A9" s="832"/>
      <c r="B9" s="832"/>
      <c r="C9" s="832"/>
      <c r="D9" s="836"/>
      <c r="E9" s="836"/>
      <c r="F9" s="836"/>
      <c r="G9" s="837"/>
      <c r="H9" s="842"/>
      <c r="I9" s="843"/>
      <c r="J9" s="496"/>
      <c r="K9" s="99"/>
      <c r="L9" s="99"/>
    </row>
    <row r="10" spans="1:16" ht="63">
      <c r="A10" s="832"/>
      <c r="B10" s="832"/>
      <c r="C10" s="832"/>
      <c r="D10" s="838"/>
      <c r="E10" s="838"/>
      <c r="F10" s="838"/>
      <c r="G10" s="839"/>
      <c r="H10" s="565" t="s">
        <v>6</v>
      </c>
      <c r="I10" s="101" t="s">
        <v>7</v>
      </c>
      <c r="J10" s="102" t="s">
        <v>440</v>
      </c>
      <c r="K10" s="103" t="s">
        <v>443</v>
      </c>
      <c r="L10" s="103" t="s">
        <v>441</v>
      </c>
    </row>
    <row r="11" spans="1:16" ht="39.950000000000003" customHeight="1">
      <c r="A11" s="104"/>
      <c r="B11" s="104"/>
      <c r="C11" s="104"/>
      <c r="D11" s="844" t="s">
        <v>10</v>
      </c>
      <c r="E11" s="844"/>
      <c r="F11" s="844"/>
      <c r="G11" s="844"/>
      <c r="H11" s="105"/>
      <c r="I11" s="106"/>
      <c r="J11" s="105"/>
      <c r="K11" s="107"/>
      <c r="L11" s="107"/>
      <c r="M11" s="90"/>
    </row>
    <row r="12" spans="1:16" ht="39.950000000000003" customHeight="1">
      <c r="A12" s="108">
        <v>1</v>
      </c>
      <c r="B12" s="108" t="s">
        <v>306</v>
      </c>
      <c r="C12" s="800" t="s">
        <v>34</v>
      </c>
      <c r="D12" s="848" t="s">
        <v>11</v>
      </c>
      <c r="E12" s="848"/>
      <c r="F12" s="848"/>
      <c r="G12" s="848"/>
      <c r="H12" s="109" t="s">
        <v>164</v>
      </c>
      <c r="I12" s="109"/>
      <c r="J12" s="109"/>
      <c r="K12" s="109"/>
      <c r="L12" s="109">
        <f>ROUND(K12*(1+$L$6),2)</f>
        <v>0</v>
      </c>
      <c r="M12" s="746"/>
    </row>
    <row r="13" spans="1:16" ht="39.950000000000003" customHeight="1">
      <c r="A13" s="108">
        <v>2</v>
      </c>
      <c r="B13" s="108" t="s">
        <v>306</v>
      </c>
      <c r="C13" s="800" t="s">
        <v>38</v>
      </c>
      <c r="D13" s="848" t="s">
        <v>13</v>
      </c>
      <c r="E13" s="848"/>
      <c r="F13" s="848"/>
      <c r="G13" s="848"/>
      <c r="H13" s="513" t="s">
        <v>164</v>
      </c>
      <c r="I13" s="514"/>
      <c r="J13" s="109"/>
      <c r="K13" s="109"/>
      <c r="L13" s="109">
        <f t="shared" ref="L13:L14" si="0">ROUND(K13*(1+$L$6),2)</f>
        <v>0</v>
      </c>
      <c r="M13" s="339"/>
    </row>
    <row r="14" spans="1:16" ht="39.950000000000003" customHeight="1">
      <c r="A14" s="108">
        <v>3</v>
      </c>
      <c r="B14" s="108" t="s">
        <v>306</v>
      </c>
      <c r="C14" s="800" t="s">
        <v>31</v>
      </c>
      <c r="D14" s="848" t="s">
        <v>307</v>
      </c>
      <c r="E14" s="848"/>
      <c r="F14" s="848"/>
      <c r="G14" s="848"/>
      <c r="H14" s="109" t="s">
        <v>12</v>
      </c>
      <c r="I14" s="109"/>
      <c r="J14" s="109"/>
      <c r="K14" s="109"/>
      <c r="L14" s="109">
        <f t="shared" si="0"/>
        <v>0</v>
      </c>
    </row>
    <row r="15" spans="1:16" ht="39.950000000000003" customHeight="1">
      <c r="A15" s="104"/>
      <c r="B15" s="104"/>
      <c r="C15" s="104"/>
      <c r="D15" s="845" t="s">
        <v>308</v>
      </c>
      <c r="E15" s="846"/>
      <c r="F15" s="846"/>
      <c r="G15" s="847"/>
      <c r="H15" s="105"/>
      <c r="I15" s="105"/>
      <c r="J15" s="110"/>
      <c r="K15" s="105"/>
      <c r="L15" s="107"/>
      <c r="P15" s="96"/>
    </row>
    <row r="16" spans="1:16" ht="39.950000000000003" customHeight="1">
      <c r="A16" s="503">
        <v>4</v>
      </c>
      <c r="B16" s="503" t="s">
        <v>306</v>
      </c>
      <c r="C16" s="801" t="s">
        <v>546</v>
      </c>
      <c r="D16" s="814" t="s">
        <v>394</v>
      </c>
      <c r="E16" s="815"/>
      <c r="F16" s="815"/>
      <c r="G16" s="816"/>
      <c r="H16" s="504" t="s">
        <v>14</v>
      </c>
      <c r="I16" s="505"/>
      <c r="J16" s="506"/>
      <c r="K16" s="504"/>
      <c r="L16" s="109">
        <f>ROUND(K16*(1+$L$6),2)</f>
        <v>0</v>
      </c>
      <c r="P16" s="96"/>
    </row>
    <row r="17" spans="1:19" ht="52.5" customHeight="1">
      <c r="A17" s="111">
        <v>5</v>
      </c>
      <c r="B17" s="111" t="s">
        <v>183</v>
      </c>
      <c r="C17" s="111">
        <v>5502114</v>
      </c>
      <c r="D17" s="810" t="s">
        <v>384</v>
      </c>
      <c r="E17" s="808"/>
      <c r="F17" s="808"/>
      <c r="G17" s="809"/>
      <c r="H17" s="109" t="s">
        <v>15</v>
      </c>
      <c r="I17" s="109"/>
      <c r="J17" s="109"/>
      <c r="K17" s="109"/>
      <c r="L17" s="109">
        <f t="shared" ref="L17:L18" si="1">ROUND(K17*(1+$L$6),2)</f>
        <v>0</v>
      </c>
      <c r="M17" s="490"/>
      <c r="O17" s="90"/>
    </row>
    <row r="18" spans="1:19" ht="39.950000000000003" customHeight="1">
      <c r="A18" s="111">
        <v>6</v>
      </c>
      <c r="B18" s="111" t="s">
        <v>183</v>
      </c>
      <c r="C18" s="111">
        <v>5502114</v>
      </c>
      <c r="D18" s="810" t="s">
        <v>385</v>
      </c>
      <c r="E18" s="808"/>
      <c r="F18" s="808"/>
      <c r="G18" s="809"/>
      <c r="H18" s="109" t="s">
        <v>15</v>
      </c>
      <c r="I18" s="109"/>
      <c r="J18" s="109"/>
      <c r="K18" s="109"/>
      <c r="L18" s="109">
        <f t="shared" si="1"/>
        <v>0</v>
      </c>
      <c r="O18" s="90"/>
    </row>
    <row r="19" spans="1:19" ht="39.950000000000003" customHeight="1">
      <c r="A19" s="104"/>
      <c r="B19" s="104"/>
      <c r="C19" s="104"/>
      <c r="D19" s="845" t="s">
        <v>16</v>
      </c>
      <c r="E19" s="846"/>
      <c r="F19" s="846"/>
      <c r="G19" s="847"/>
      <c r="H19" s="105"/>
      <c r="I19" s="105"/>
      <c r="J19" s="110"/>
      <c r="K19" s="105"/>
      <c r="L19" s="107"/>
      <c r="M19" s="740"/>
      <c r="P19" s="96"/>
      <c r="S19" s="96"/>
    </row>
    <row r="20" spans="1:19" ht="33.75" customHeight="1">
      <c r="A20" s="111">
        <v>7</v>
      </c>
      <c r="B20" s="111" t="s">
        <v>183</v>
      </c>
      <c r="C20" s="503">
        <v>4011463</v>
      </c>
      <c r="D20" s="849" t="s">
        <v>530</v>
      </c>
      <c r="E20" s="808"/>
      <c r="F20" s="808"/>
      <c r="G20" s="809"/>
      <c r="H20" s="748" t="s">
        <v>17</v>
      </c>
      <c r="I20" s="109"/>
      <c r="J20" s="109"/>
      <c r="K20" s="109"/>
      <c r="L20" s="109">
        <f>ROUND(K20*(1+$L$6),2)</f>
        <v>0</v>
      </c>
      <c r="M20" s="805">
        <f>I20*0.4</f>
        <v>0</v>
      </c>
      <c r="N20" s="90"/>
      <c r="O20" s="90"/>
      <c r="P20" s="90"/>
      <c r="Q20" s="90"/>
      <c r="R20" s="90"/>
      <c r="S20" s="90"/>
    </row>
    <row r="21" spans="1:19" ht="39.950000000000003" customHeight="1">
      <c r="A21" s="111">
        <v>8</v>
      </c>
      <c r="B21" s="111" t="s">
        <v>183</v>
      </c>
      <c r="C21" s="503">
        <v>4011353</v>
      </c>
      <c r="D21" s="849" t="s">
        <v>528</v>
      </c>
      <c r="E21" s="808"/>
      <c r="F21" s="808"/>
      <c r="G21" s="809"/>
      <c r="H21" s="748" t="s">
        <v>14</v>
      </c>
      <c r="I21" s="109"/>
      <c r="J21" s="109"/>
      <c r="K21" s="109"/>
      <c r="L21" s="109">
        <f t="shared" ref="L21:L25" si="2">ROUND(K21*(1+$L$6),2)</f>
        <v>0</v>
      </c>
      <c r="M21" s="339"/>
    </row>
    <row r="22" spans="1:19" ht="39.950000000000003" customHeight="1">
      <c r="A22" s="111">
        <v>9</v>
      </c>
      <c r="B22" s="111" t="s">
        <v>183</v>
      </c>
      <c r="C22" s="503">
        <v>4011351</v>
      </c>
      <c r="D22" s="807" t="s">
        <v>534</v>
      </c>
      <c r="E22" s="808"/>
      <c r="F22" s="808"/>
      <c r="G22" s="809"/>
      <c r="H22" s="504" t="s">
        <v>14</v>
      </c>
      <c r="I22" s="109"/>
      <c r="J22" s="109"/>
      <c r="K22" s="109"/>
      <c r="L22" s="109">
        <f t="shared" si="2"/>
        <v>0</v>
      </c>
      <c r="M22" s="339"/>
    </row>
    <row r="23" spans="1:19" ht="33.75" customHeight="1">
      <c r="A23" s="111">
        <v>10</v>
      </c>
      <c r="B23" s="111" t="s">
        <v>183</v>
      </c>
      <c r="C23" s="503">
        <v>4011276</v>
      </c>
      <c r="D23" s="807" t="s">
        <v>529</v>
      </c>
      <c r="E23" s="808"/>
      <c r="F23" s="808"/>
      <c r="G23" s="809"/>
      <c r="H23" s="504" t="s">
        <v>15</v>
      </c>
      <c r="I23" s="109"/>
      <c r="J23" s="109"/>
      <c r="K23" s="109"/>
      <c r="L23" s="109">
        <f t="shared" si="2"/>
        <v>0</v>
      </c>
      <c r="M23" s="805">
        <f>I23*0.4</f>
        <v>0</v>
      </c>
      <c r="N23" s="90"/>
      <c r="O23" s="90"/>
      <c r="P23" s="90"/>
      <c r="Q23" s="90"/>
      <c r="R23" s="90"/>
      <c r="S23" s="90"/>
    </row>
    <row r="24" spans="1:19" ht="39.950000000000003" customHeight="1">
      <c r="A24" s="111">
        <v>11</v>
      </c>
      <c r="B24" s="111" t="s">
        <v>183</v>
      </c>
      <c r="C24" s="503">
        <v>4011228</v>
      </c>
      <c r="D24" s="807" t="s">
        <v>472</v>
      </c>
      <c r="E24" s="808"/>
      <c r="F24" s="808"/>
      <c r="G24" s="809"/>
      <c r="H24" s="504" t="s">
        <v>15</v>
      </c>
      <c r="I24" s="109"/>
      <c r="J24" s="109"/>
      <c r="K24" s="109"/>
      <c r="L24" s="109">
        <f t="shared" si="2"/>
        <v>0</v>
      </c>
      <c r="M24" s="339"/>
    </row>
    <row r="25" spans="1:19" ht="39.950000000000003" customHeight="1">
      <c r="A25" s="111">
        <v>12</v>
      </c>
      <c r="B25" s="111" t="s">
        <v>183</v>
      </c>
      <c r="C25" s="503">
        <v>4915637</v>
      </c>
      <c r="D25" s="810" t="s">
        <v>20</v>
      </c>
      <c r="E25" s="808"/>
      <c r="F25" s="808"/>
      <c r="G25" s="809"/>
      <c r="H25" s="504" t="s">
        <v>14</v>
      </c>
      <c r="I25" s="109"/>
      <c r="J25" s="109"/>
      <c r="K25" s="109"/>
      <c r="L25" s="109">
        <f t="shared" si="2"/>
        <v>0</v>
      </c>
      <c r="M25" s="339"/>
    </row>
    <row r="26" spans="1:19" ht="39.950000000000003" customHeight="1">
      <c r="A26" s="104"/>
      <c r="B26" s="104"/>
      <c r="C26" s="104"/>
      <c r="D26" s="811" t="s">
        <v>463</v>
      </c>
      <c r="E26" s="812"/>
      <c r="F26" s="812"/>
      <c r="G26" s="813"/>
      <c r="H26" s="105"/>
      <c r="I26" s="105"/>
      <c r="J26" s="110"/>
      <c r="K26" s="105"/>
      <c r="L26" s="107"/>
    </row>
    <row r="27" spans="1:19" ht="39.950000000000003" customHeight="1">
      <c r="A27" s="113">
        <v>13</v>
      </c>
      <c r="B27" s="587" t="s">
        <v>32</v>
      </c>
      <c r="C27" s="587" t="s">
        <v>464</v>
      </c>
      <c r="D27" s="810" t="s">
        <v>544</v>
      </c>
      <c r="E27" s="808"/>
      <c r="F27" s="808"/>
      <c r="G27" s="809"/>
      <c r="H27" s="504" t="s">
        <v>17</v>
      </c>
      <c r="I27" s="109"/>
      <c r="J27" s="109"/>
      <c r="K27" s="109"/>
      <c r="L27" s="109">
        <f>ROUND(K27*(1+$L$6),2)</f>
        <v>0</v>
      </c>
      <c r="M27" s="339"/>
    </row>
    <row r="28" spans="1:19" ht="39.950000000000003" customHeight="1">
      <c r="A28" s="111">
        <v>14</v>
      </c>
      <c r="B28" s="587" t="s">
        <v>32</v>
      </c>
      <c r="C28" s="587" t="s">
        <v>470</v>
      </c>
      <c r="D28" s="810" t="s">
        <v>465</v>
      </c>
      <c r="E28" s="808"/>
      <c r="F28" s="808"/>
      <c r="G28" s="809"/>
      <c r="H28" s="504" t="s">
        <v>17</v>
      </c>
      <c r="I28" s="109"/>
      <c r="J28" s="109"/>
      <c r="K28" s="109"/>
      <c r="L28" s="109">
        <f>ROUND(K28*(1+$L$6),2)</f>
        <v>0</v>
      </c>
      <c r="M28" s="339"/>
    </row>
    <row r="29" spans="1:19" s="583" customFormat="1" ht="39.950000000000003" customHeight="1">
      <c r="A29" s="111">
        <v>15</v>
      </c>
      <c r="B29" s="587" t="s">
        <v>32</v>
      </c>
      <c r="C29" s="587" t="s">
        <v>391</v>
      </c>
      <c r="D29" s="810" t="s">
        <v>545</v>
      </c>
      <c r="E29" s="808"/>
      <c r="F29" s="808"/>
      <c r="G29" s="809"/>
      <c r="H29" s="504" t="s">
        <v>17</v>
      </c>
      <c r="I29" s="109"/>
      <c r="J29" s="109"/>
      <c r="K29" s="109"/>
      <c r="L29" s="109">
        <f>ROUND(K29*(1+$L$6),2)</f>
        <v>0</v>
      </c>
      <c r="M29" s="339"/>
    </row>
    <row r="30" spans="1:19" ht="39.950000000000003" customHeight="1">
      <c r="A30" s="104"/>
      <c r="B30" s="104"/>
      <c r="C30" s="104"/>
      <c r="D30" s="811" t="s">
        <v>18</v>
      </c>
      <c r="E30" s="812"/>
      <c r="F30" s="812"/>
      <c r="G30" s="813"/>
      <c r="H30" s="105"/>
      <c r="I30" s="105"/>
      <c r="J30" s="110"/>
      <c r="K30" s="105"/>
      <c r="L30" s="107"/>
    </row>
    <row r="31" spans="1:19" ht="39.950000000000003" customHeight="1">
      <c r="A31" s="113">
        <v>16</v>
      </c>
      <c r="B31" s="111" t="s">
        <v>183</v>
      </c>
      <c r="C31" s="113">
        <v>5213440</v>
      </c>
      <c r="D31" s="814" t="s">
        <v>169</v>
      </c>
      <c r="E31" s="815"/>
      <c r="F31" s="815"/>
      <c r="G31" s="816"/>
      <c r="H31" s="112" t="s">
        <v>12</v>
      </c>
      <c r="I31" s="109"/>
      <c r="J31" s="109"/>
      <c r="K31" s="109"/>
      <c r="L31" s="109">
        <f>ROUND(K31*(1+$L$6),2)</f>
        <v>0</v>
      </c>
      <c r="M31" s="339"/>
    </row>
    <row r="32" spans="1:19" ht="39.950000000000003" customHeight="1">
      <c r="A32" s="111">
        <v>17</v>
      </c>
      <c r="B32" s="111" t="s">
        <v>183</v>
      </c>
      <c r="C32" s="111">
        <v>5213851</v>
      </c>
      <c r="D32" s="814" t="s">
        <v>170</v>
      </c>
      <c r="E32" s="815"/>
      <c r="F32" s="815"/>
      <c r="G32" s="816"/>
      <c r="H32" s="112" t="s">
        <v>12</v>
      </c>
      <c r="I32" s="109"/>
      <c r="J32" s="109"/>
      <c r="K32" s="109"/>
      <c r="L32" s="109">
        <f>ROUND(K32*(1+$L$6),2)</f>
        <v>0</v>
      </c>
      <c r="M32" s="339"/>
    </row>
    <row r="33" spans="1:13" ht="39.950000000000003" customHeight="1">
      <c r="A33" s="115"/>
      <c r="B33" s="115"/>
      <c r="C33" s="115"/>
      <c r="D33" s="116" t="s">
        <v>21</v>
      </c>
      <c r="E33" s="116"/>
      <c r="F33" s="116"/>
      <c r="G33" s="116"/>
      <c r="H33" s="117"/>
      <c r="I33" s="202"/>
      <c r="J33" s="118"/>
      <c r="K33" s="118"/>
      <c r="L33" s="107"/>
    </row>
    <row r="34" spans="1:13" ht="39.950000000000003" customHeight="1">
      <c r="A34" s="113">
        <v>18</v>
      </c>
      <c r="B34" s="111" t="s">
        <v>183</v>
      </c>
      <c r="C34" s="113">
        <v>2003373</v>
      </c>
      <c r="D34" s="855" t="s">
        <v>390</v>
      </c>
      <c r="E34" s="856"/>
      <c r="F34" s="856"/>
      <c r="G34" s="857"/>
      <c r="H34" s="114" t="s">
        <v>22</v>
      </c>
      <c r="I34" s="109"/>
      <c r="J34" s="109"/>
      <c r="K34" s="109"/>
      <c r="L34" s="109">
        <f>ROUND(K34*(1+$L$6),2)</f>
        <v>0</v>
      </c>
      <c r="M34" s="805">
        <f>I34*0.4</f>
        <v>0</v>
      </c>
    </row>
    <row r="35" spans="1:13" ht="39.950000000000003" customHeight="1">
      <c r="A35" s="119"/>
      <c r="B35" s="119"/>
      <c r="C35" s="119"/>
      <c r="D35" s="562" t="s">
        <v>23</v>
      </c>
      <c r="E35" s="561"/>
      <c r="F35" s="561"/>
      <c r="G35" s="561"/>
      <c r="H35" s="122"/>
      <c r="I35" s="203"/>
      <c r="J35" s="123"/>
      <c r="K35" s="124"/>
      <c r="L35" s="107"/>
    </row>
    <row r="36" spans="1:13" ht="39.950000000000003" customHeight="1">
      <c r="A36" s="111">
        <v>19</v>
      </c>
      <c r="B36" s="111" t="s">
        <v>306</v>
      </c>
      <c r="C36" s="800" t="s">
        <v>157</v>
      </c>
      <c r="D36" s="852" t="s">
        <v>159</v>
      </c>
      <c r="E36" s="853"/>
      <c r="F36" s="853"/>
      <c r="G36" s="854"/>
      <c r="H36" s="112" t="s">
        <v>14</v>
      </c>
      <c r="I36" s="109"/>
      <c r="J36" s="109"/>
      <c r="K36" s="109"/>
      <c r="L36" s="109">
        <f>ROUND(K36*(1+$L$6),2)</f>
        <v>0</v>
      </c>
      <c r="M36" s="339"/>
    </row>
    <row r="37" spans="1:13" ht="39.950000000000003" customHeight="1">
      <c r="A37" s="119"/>
      <c r="B37" s="119"/>
      <c r="C37" s="119"/>
      <c r="D37" s="562" t="s">
        <v>172</v>
      </c>
      <c r="E37" s="561"/>
      <c r="F37" s="561"/>
      <c r="G37" s="561"/>
      <c r="H37" s="122"/>
      <c r="I37" s="203"/>
      <c r="J37" s="123"/>
      <c r="K37" s="124"/>
      <c r="L37" s="107"/>
    </row>
    <row r="38" spans="1:13" ht="39.950000000000003" customHeight="1">
      <c r="A38" s="111">
        <v>20</v>
      </c>
      <c r="B38" s="111" t="s">
        <v>306</v>
      </c>
      <c r="C38" s="800" t="s">
        <v>387</v>
      </c>
      <c r="D38" s="814" t="s">
        <v>309</v>
      </c>
      <c r="E38" s="853"/>
      <c r="F38" s="853"/>
      <c r="G38" s="854"/>
      <c r="H38" s="112" t="s">
        <v>22</v>
      </c>
      <c r="I38" s="109"/>
      <c r="J38" s="109"/>
      <c r="K38" s="109"/>
      <c r="L38" s="109">
        <f>ROUND(K38*(1+$L$6),2)</f>
        <v>0</v>
      </c>
    </row>
    <row r="39" spans="1:13" ht="39.950000000000003" customHeight="1">
      <c r="A39" s="119"/>
      <c r="B39" s="119"/>
      <c r="C39" s="119"/>
      <c r="D39" s="562" t="s">
        <v>160</v>
      </c>
      <c r="E39" s="561"/>
      <c r="F39" s="561"/>
      <c r="G39" s="561"/>
      <c r="H39" s="122"/>
      <c r="I39" s="203"/>
      <c r="J39" s="123"/>
      <c r="K39" s="124"/>
      <c r="L39" s="107"/>
    </row>
    <row r="40" spans="1:13" ht="39.950000000000003" customHeight="1">
      <c r="A40" s="111">
        <v>21</v>
      </c>
      <c r="B40" s="111" t="s">
        <v>306</v>
      </c>
      <c r="C40" s="800" t="s">
        <v>566</v>
      </c>
      <c r="D40" s="852" t="s">
        <v>161</v>
      </c>
      <c r="E40" s="853"/>
      <c r="F40" s="853"/>
      <c r="G40" s="854"/>
      <c r="H40" s="112" t="s">
        <v>164</v>
      </c>
      <c r="I40" s="109"/>
      <c r="J40" s="109"/>
      <c r="K40" s="109"/>
      <c r="L40" s="109">
        <f>ROUND(K40*(1+$L$6),2)</f>
        <v>0</v>
      </c>
      <c r="M40" s="555"/>
    </row>
    <row r="41" spans="1:13" ht="39.950000000000003" customHeight="1">
      <c r="A41" s="850" t="s">
        <v>19</v>
      </c>
      <c r="B41" s="851"/>
      <c r="C41" s="851"/>
      <c r="D41" s="851"/>
      <c r="E41" s="851"/>
      <c r="F41" s="851"/>
      <c r="G41" s="851"/>
      <c r="H41" s="851"/>
      <c r="I41" s="851"/>
      <c r="J41" s="851"/>
      <c r="K41" s="557">
        <f>SUM(K12:K40)</f>
        <v>0</v>
      </c>
      <c r="L41" s="125">
        <f>ROUND(SUM(L12:L40),2)</f>
        <v>0</v>
      </c>
      <c r="M41" s="534"/>
    </row>
    <row r="42" spans="1:13" ht="39.950000000000003" customHeight="1">
      <c r="A42" s="484"/>
      <c r="K42" s="419"/>
      <c r="L42" s="419"/>
      <c r="M42" s="90"/>
    </row>
    <row r="43" spans="1:13" ht="39.950000000000003" customHeight="1"/>
    <row r="44" spans="1:13" ht="39.950000000000003" customHeight="1"/>
    <row r="48" spans="1:13" ht="25.5" customHeight="1"/>
  </sheetData>
  <mergeCells count="36">
    <mergeCell ref="D40:G40"/>
    <mergeCell ref="A41:J41"/>
    <mergeCell ref="D30:G30"/>
    <mergeCell ref="D31:G31"/>
    <mergeCell ref="D32:G32"/>
    <mergeCell ref="D34:G34"/>
    <mergeCell ref="D36:G36"/>
    <mergeCell ref="D38:G38"/>
    <mergeCell ref="D28:G28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9:G29"/>
    <mergeCell ref="D16:G16"/>
    <mergeCell ref="A2:K4"/>
    <mergeCell ref="L2:L5"/>
    <mergeCell ref="A5:K5"/>
    <mergeCell ref="B6:K6"/>
    <mergeCell ref="A7:A10"/>
    <mergeCell ref="B7:B10"/>
    <mergeCell ref="C7:C10"/>
    <mergeCell ref="D7:G10"/>
    <mergeCell ref="H8:I9"/>
    <mergeCell ref="D11:G11"/>
    <mergeCell ref="D12:G12"/>
    <mergeCell ref="D13:G13"/>
    <mergeCell ref="D14:G14"/>
    <mergeCell ref="D15:G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70C0"/>
  </sheetPr>
  <dimension ref="A1:S48"/>
  <sheetViews>
    <sheetView zoomScale="55" zoomScaleNormal="55" zoomScaleSheetLayoutView="70" workbookViewId="0">
      <selection activeCell="J16" sqref="J16"/>
    </sheetView>
  </sheetViews>
  <sheetFormatPr defaultRowHeight="15"/>
  <cols>
    <col min="1" max="1" width="12.140625" style="564" customWidth="1"/>
    <col min="2" max="3" width="21.7109375" style="564" customWidth="1"/>
    <col min="4" max="7" width="15.7109375" style="564" customWidth="1"/>
    <col min="8" max="12" width="26" style="564" customWidth="1"/>
    <col min="13" max="13" width="20.140625" style="564" bestFit="1" customWidth="1"/>
    <col min="14" max="16" width="13" style="564" customWidth="1"/>
    <col min="17" max="17" width="10.28515625" style="564" bestFit="1" customWidth="1"/>
    <col min="18" max="18" width="9.28515625" style="564" bestFit="1" customWidth="1"/>
    <col min="19" max="19" width="10.28515625" style="564" bestFit="1" customWidth="1"/>
    <col min="20" max="16384" width="9.140625" style="564"/>
  </cols>
  <sheetData>
    <row r="1" spans="1:16">
      <c r="A1" s="93" t="str">
        <f>'RESUMO MODULO MINIMO'!A1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1" s="93"/>
      <c r="C1" s="93"/>
      <c r="J1" s="564" t="s">
        <v>177</v>
      </c>
      <c r="K1" s="89"/>
      <c r="L1" s="89"/>
    </row>
    <row r="2" spans="1:16" s="1" customFormat="1" ht="24.75" customHeight="1">
      <c r="A2" s="823"/>
      <c r="B2" s="824"/>
      <c r="C2" s="824"/>
      <c r="D2" s="824"/>
      <c r="E2" s="824"/>
      <c r="F2" s="824"/>
      <c r="G2" s="824"/>
      <c r="H2" s="824"/>
      <c r="I2" s="824"/>
      <c r="J2" s="824"/>
      <c r="K2" s="825"/>
      <c r="L2" s="817" t="s">
        <v>442</v>
      </c>
    </row>
    <row r="3" spans="1:16" s="1" customFormat="1" ht="25.5" customHeight="1">
      <c r="A3" s="826"/>
      <c r="B3" s="827"/>
      <c r="C3" s="827"/>
      <c r="D3" s="827"/>
      <c r="E3" s="827"/>
      <c r="F3" s="827"/>
      <c r="G3" s="827"/>
      <c r="H3" s="827"/>
      <c r="I3" s="827"/>
      <c r="J3" s="827"/>
      <c r="K3" s="828"/>
      <c r="L3" s="818"/>
    </row>
    <row r="4" spans="1:16" s="1" customFormat="1" ht="28.5" customHeight="1">
      <c r="A4" s="829"/>
      <c r="B4" s="830"/>
      <c r="C4" s="830"/>
      <c r="D4" s="830"/>
      <c r="E4" s="830"/>
      <c r="F4" s="830"/>
      <c r="G4" s="830"/>
      <c r="H4" s="830"/>
      <c r="I4" s="830"/>
      <c r="J4" s="830"/>
      <c r="K4" s="831"/>
      <c r="L4" s="818"/>
    </row>
    <row r="5" spans="1:16" ht="54.75" customHeight="1">
      <c r="A5" s="833" t="str">
        <f>A1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5" s="821"/>
      <c r="C5" s="821"/>
      <c r="D5" s="821"/>
      <c r="E5" s="821"/>
      <c r="F5" s="821"/>
      <c r="G5" s="821"/>
      <c r="H5" s="821"/>
      <c r="I5" s="821"/>
      <c r="J5" s="821"/>
      <c r="K5" s="822"/>
      <c r="L5" s="819"/>
    </row>
    <row r="6" spans="1:16" ht="28.5" customHeight="1">
      <c r="A6" s="566"/>
      <c r="B6" s="820" t="s">
        <v>408</v>
      </c>
      <c r="C6" s="821"/>
      <c r="D6" s="821"/>
      <c r="E6" s="821"/>
      <c r="F6" s="821"/>
      <c r="G6" s="821"/>
      <c r="H6" s="821"/>
      <c r="I6" s="821"/>
      <c r="J6" s="821"/>
      <c r="K6" s="822"/>
      <c r="L6" s="556"/>
    </row>
    <row r="7" spans="1:16" ht="27" customHeight="1">
      <c r="A7" s="832" t="s">
        <v>0</v>
      </c>
      <c r="B7" s="832" t="s">
        <v>181</v>
      </c>
      <c r="C7" s="832" t="s">
        <v>182</v>
      </c>
      <c r="D7" s="834" t="s">
        <v>1</v>
      </c>
      <c r="E7" s="834"/>
      <c r="F7" s="834"/>
      <c r="G7" s="835"/>
      <c r="H7" s="489" t="s">
        <v>2</v>
      </c>
      <c r="I7" s="486"/>
      <c r="J7" s="487" t="s">
        <v>382</v>
      </c>
      <c r="K7" s="488"/>
      <c r="L7" s="488"/>
    </row>
    <row r="8" spans="1:16" ht="15" customHeight="1">
      <c r="A8" s="832"/>
      <c r="B8" s="832"/>
      <c r="C8" s="832"/>
      <c r="D8" s="836"/>
      <c r="E8" s="836"/>
      <c r="F8" s="836"/>
      <c r="G8" s="837"/>
      <c r="H8" s="840" t="s">
        <v>3</v>
      </c>
      <c r="I8" s="841"/>
      <c r="J8" s="97" t="s">
        <v>4</v>
      </c>
      <c r="K8" s="98" t="s">
        <v>5</v>
      </c>
      <c r="L8" s="98"/>
    </row>
    <row r="9" spans="1:16" ht="15.75">
      <c r="A9" s="832"/>
      <c r="B9" s="832"/>
      <c r="C9" s="832"/>
      <c r="D9" s="836"/>
      <c r="E9" s="836"/>
      <c r="F9" s="836"/>
      <c r="G9" s="837"/>
      <c r="H9" s="842"/>
      <c r="I9" s="843"/>
      <c r="J9" s="496"/>
      <c r="K9" s="99"/>
      <c r="L9" s="99"/>
    </row>
    <row r="10" spans="1:16" ht="63">
      <c r="A10" s="832"/>
      <c r="B10" s="832"/>
      <c r="C10" s="832"/>
      <c r="D10" s="838"/>
      <c r="E10" s="838"/>
      <c r="F10" s="838"/>
      <c r="G10" s="839"/>
      <c r="H10" s="565" t="s">
        <v>6</v>
      </c>
      <c r="I10" s="101" t="s">
        <v>7</v>
      </c>
      <c r="J10" s="102" t="s">
        <v>440</v>
      </c>
      <c r="K10" s="103" t="s">
        <v>443</v>
      </c>
      <c r="L10" s="103" t="s">
        <v>441</v>
      </c>
    </row>
    <row r="11" spans="1:16" ht="39.950000000000003" customHeight="1">
      <c r="A11" s="104"/>
      <c r="B11" s="104"/>
      <c r="C11" s="104"/>
      <c r="D11" s="844" t="s">
        <v>10</v>
      </c>
      <c r="E11" s="844"/>
      <c r="F11" s="844"/>
      <c r="G11" s="844"/>
      <c r="H11" s="105"/>
      <c r="I11" s="106"/>
      <c r="J11" s="105"/>
      <c r="K11" s="107"/>
      <c r="L11" s="107"/>
    </row>
    <row r="12" spans="1:16" ht="39.950000000000003" customHeight="1">
      <c r="A12" s="108">
        <v>1</v>
      </c>
      <c r="B12" s="108" t="s">
        <v>306</v>
      </c>
      <c r="C12" s="800" t="s">
        <v>34</v>
      </c>
      <c r="D12" s="848" t="s">
        <v>11</v>
      </c>
      <c r="E12" s="848"/>
      <c r="F12" s="848"/>
      <c r="G12" s="848"/>
      <c r="H12" s="109" t="s">
        <v>164</v>
      </c>
      <c r="I12" s="109"/>
      <c r="J12" s="109"/>
      <c r="K12" s="109"/>
      <c r="L12" s="109">
        <f>ROUND(K12*(1+$L$6),2)</f>
        <v>0</v>
      </c>
      <c r="M12" s="744"/>
    </row>
    <row r="13" spans="1:16" ht="39.950000000000003" customHeight="1">
      <c r="A13" s="108">
        <v>2</v>
      </c>
      <c r="B13" s="108" t="s">
        <v>306</v>
      </c>
      <c r="C13" s="800" t="s">
        <v>38</v>
      </c>
      <c r="D13" s="848" t="s">
        <v>13</v>
      </c>
      <c r="E13" s="848"/>
      <c r="F13" s="848"/>
      <c r="G13" s="848"/>
      <c r="H13" s="513" t="s">
        <v>164</v>
      </c>
      <c r="I13" s="514"/>
      <c r="J13" s="109"/>
      <c r="K13" s="109"/>
      <c r="L13" s="109">
        <f t="shared" ref="L13:L18" si="0">ROUND(K13*(1+$L$6),2)</f>
        <v>0</v>
      </c>
      <c r="M13" s="339"/>
    </row>
    <row r="14" spans="1:16" ht="39.950000000000003" customHeight="1">
      <c r="A14" s="108">
        <v>3</v>
      </c>
      <c r="B14" s="108" t="s">
        <v>306</v>
      </c>
      <c r="C14" s="800" t="s">
        <v>31</v>
      </c>
      <c r="D14" s="848" t="s">
        <v>307</v>
      </c>
      <c r="E14" s="848"/>
      <c r="F14" s="848"/>
      <c r="G14" s="848"/>
      <c r="H14" s="109" t="s">
        <v>12</v>
      </c>
      <c r="I14" s="109"/>
      <c r="J14" s="109"/>
      <c r="K14" s="109"/>
      <c r="L14" s="109">
        <f t="shared" si="0"/>
        <v>0</v>
      </c>
    </row>
    <row r="15" spans="1:16" ht="39.950000000000003" customHeight="1">
      <c r="A15" s="104"/>
      <c r="B15" s="104"/>
      <c r="C15" s="104"/>
      <c r="D15" s="845" t="s">
        <v>308</v>
      </c>
      <c r="E15" s="846"/>
      <c r="F15" s="846"/>
      <c r="G15" s="847"/>
      <c r="H15" s="105"/>
      <c r="I15" s="105"/>
      <c r="J15" s="110"/>
      <c r="K15" s="105"/>
      <c r="L15" s="107"/>
      <c r="P15" s="96"/>
    </row>
    <row r="16" spans="1:16" ht="39.950000000000003" customHeight="1">
      <c r="A16" s="503">
        <v>4</v>
      </c>
      <c r="B16" s="503" t="s">
        <v>306</v>
      </c>
      <c r="C16" s="801" t="s">
        <v>546</v>
      </c>
      <c r="D16" s="814" t="s">
        <v>394</v>
      </c>
      <c r="E16" s="815"/>
      <c r="F16" s="815"/>
      <c r="G16" s="816"/>
      <c r="H16" s="504" t="s">
        <v>14</v>
      </c>
      <c r="I16" s="505"/>
      <c r="J16" s="506"/>
      <c r="K16" s="109"/>
      <c r="L16" s="109">
        <f t="shared" si="0"/>
        <v>0</v>
      </c>
      <c r="P16" s="96"/>
    </row>
    <row r="17" spans="1:19" ht="52.5" customHeight="1">
      <c r="A17" s="111">
        <v>5</v>
      </c>
      <c r="B17" s="111" t="s">
        <v>183</v>
      </c>
      <c r="C17" s="111">
        <v>5502114</v>
      </c>
      <c r="D17" s="810" t="s">
        <v>384</v>
      </c>
      <c r="E17" s="808"/>
      <c r="F17" s="808"/>
      <c r="G17" s="809"/>
      <c r="H17" s="109" t="s">
        <v>15</v>
      </c>
      <c r="I17" s="109"/>
      <c r="J17" s="109"/>
      <c r="K17" s="109"/>
      <c r="L17" s="109">
        <f t="shared" si="0"/>
        <v>0</v>
      </c>
      <c r="M17" s="490"/>
      <c r="O17" s="90"/>
    </row>
    <row r="18" spans="1:19" ht="39.950000000000003" customHeight="1">
      <c r="A18" s="111">
        <v>6</v>
      </c>
      <c r="B18" s="111" t="s">
        <v>183</v>
      </c>
      <c r="C18" s="111">
        <v>5502114</v>
      </c>
      <c r="D18" s="810" t="s">
        <v>385</v>
      </c>
      <c r="E18" s="808"/>
      <c r="F18" s="808"/>
      <c r="G18" s="809"/>
      <c r="H18" s="109" t="s">
        <v>15</v>
      </c>
      <c r="I18" s="109"/>
      <c r="J18" s="109"/>
      <c r="K18" s="109"/>
      <c r="L18" s="109">
        <f t="shared" si="0"/>
        <v>0</v>
      </c>
      <c r="O18" s="90"/>
    </row>
    <row r="19" spans="1:19" ht="39.950000000000003" customHeight="1">
      <c r="A19" s="104"/>
      <c r="B19" s="104"/>
      <c r="C19" s="104"/>
      <c r="D19" s="845" t="s">
        <v>16</v>
      </c>
      <c r="E19" s="846"/>
      <c r="F19" s="846"/>
      <c r="G19" s="847"/>
      <c r="H19" s="105"/>
      <c r="I19" s="105"/>
      <c r="J19" s="110"/>
      <c r="K19" s="105"/>
      <c r="L19" s="107"/>
      <c r="P19" s="96"/>
      <c r="S19" s="96"/>
    </row>
    <row r="20" spans="1:19" ht="33.75" customHeight="1">
      <c r="A20" s="111">
        <v>7</v>
      </c>
      <c r="B20" s="111" t="s">
        <v>183</v>
      </c>
      <c r="C20" s="503">
        <v>4011463</v>
      </c>
      <c r="D20" s="849" t="s">
        <v>530</v>
      </c>
      <c r="E20" s="808"/>
      <c r="F20" s="808"/>
      <c r="G20" s="809"/>
      <c r="H20" s="748" t="s">
        <v>17</v>
      </c>
      <c r="I20" s="109"/>
      <c r="J20" s="109"/>
      <c r="K20" s="109"/>
      <c r="L20" s="109">
        <f t="shared" ref="L20:L25" si="1">ROUND(K20*(1+$L$6),2)</f>
        <v>0</v>
      </c>
      <c r="M20" s="339"/>
      <c r="N20" s="90"/>
      <c r="O20" s="90"/>
      <c r="P20" s="90"/>
      <c r="Q20" s="90"/>
      <c r="R20" s="90"/>
      <c r="S20" s="90"/>
    </row>
    <row r="21" spans="1:19" ht="39.950000000000003" customHeight="1">
      <c r="A21" s="111">
        <v>8</v>
      </c>
      <c r="B21" s="111" t="s">
        <v>183</v>
      </c>
      <c r="C21" s="503">
        <v>4011353</v>
      </c>
      <c r="D21" s="849" t="s">
        <v>528</v>
      </c>
      <c r="E21" s="808"/>
      <c r="F21" s="808"/>
      <c r="G21" s="809"/>
      <c r="H21" s="748" t="s">
        <v>14</v>
      </c>
      <c r="I21" s="109"/>
      <c r="J21" s="109"/>
      <c r="K21" s="109"/>
      <c r="L21" s="109">
        <f t="shared" si="1"/>
        <v>0</v>
      </c>
      <c r="M21" s="339"/>
    </row>
    <row r="22" spans="1:19" ht="39.950000000000003" customHeight="1">
      <c r="A22" s="111">
        <v>9</v>
      </c>
      <c r="B22" s="111" t="s">
        <v>183</v>
      </c>
      <c r="C22" s="503">
        <v>4011351</v>
      </c>
      <c r="D22" s="807" t="s">
        <v>534</v>
      </c>
      <c r="E22" s="808"/>
      <c r="F22" s="808"/>
      <c r="G22" s="809"/>
      <c r="H22" s="504" t="s">
        <v>14</v>
      </c>
      <c r="I22" s="109"/>
      <c r="J22" s="109"/>
      <c r="K22" s="109"/>
      <c r="L22" s="109">
        <f t="shared" si="1"/>
        <v>0</v>
      </c>
      <c r="M22" s="339"/>
    </row>
    <row r="23" spans="1:19" ht="33.75" customHeight="1">
      <c r="A23" s="111">
        <v>10</v>
      </c>
      <c r="B23" s="111" t="s">
        <v>183</v>
      </c>
      <c r="C23" s="503">
        <v>4011276</v>
      </c>
      <c r="D23" s="807" t="s">
        <v>529</v>
      </c>
      <c r="E23" s="808"/>
      <c r="F23" s="808"/>
      <c r="G23" s="809"/>
      <c r="H23" s="504" t="s">
        <v>15</v>
      </c>
      <c r="I23" s="513"/>
      <c r="J23" s="109"/>
      <c r="K23" s="109"/>
      <c r="L23" s="109">
        <f t="shared" si="1"/>
        <v>0</v>
      </c>
      <c r="M23" s="339"/>
      <c r="N23" s="90"/>
      <c r="O23" s="90"/>
      <c r="P23" s="90"/>
      <c r="Q23" s="90"/>
      <c r="R23" s="90"/>
      <c r="S23" s="90"/>
    </row>
    <row r="24" spans="1:19" ht="39.950000000000003" customHeight="1">
      <c r="A24" s="111">
        <v>11</v>
      </c>
      <c r="B24" s="111" t="s">
        <v>183</v>
      </c>
      <c r="C24" s="503">
        <v>4011228</v>
      </c>
      <c r="D24" s="807" t="s">
        <v>472</v>
      </c>
      <c r="E24" s="808"/>
      <c r="F24" s="808"/>
      <c r="G24" s="809"/>
      <c r="H24" s="504" t="s">
        <v>15</v>
      </c>
      <c r="I24" s="109"/>
      <c r="J24" s="109"/>
      <c r="K24" s="109"/>
      <c r="L24" s="109">
        <f t="shared" si="1"/>
        <v>0</v>
      </c>
      <c r="M24" s="339"/>
    </row>
    <row r="25" spans="1:19" ht="39.950000000000003" customHeight="1">
      <c r="A25" s="111">
        <v>12</v>
      </c>
      <c r="B25" s="111" t="s">
        <v>183</v>
      </c>
      <c r="C25" s="503">
        <v>4915637</v>
      </c>
      <c r="D25" s="810" t="s">
        <v>20</v>
      </c>
      <c r="E25" s="808"/>
      <c r="F25" s="808"/>
      <c r="G25" s="809"/>
      <c r="H25" s="504" t="s">
        <v>14</v>
      </c>
      <c r="I25" s="109"/>
      <c r="J25" s="109"/>
      <c r="K25" s="109"/>
      <c r="L25" s="109">
        <f t="shared" si="1"/>
        <v>0</v>
      </c>
      <c r="M25" s="339"/>
    </row>
    <row r="26" spans="1:19" ht="39.950000000000003" customHeight="1">
      <c r="A26" s="104"/>
      <c r="B26" s="104"/>
      <c r="C26" s="104"/>
      <c r="D26" s="811" t="s">
        <v>463</v>
      </c>
      <c r="E26" s="812"/>
      <c r="F26" s="812"/>
      <c r="G26" s="813"/>
      <c r="H26" s="105"/>
      <c r="I26" s="105"/>
      <c r="J26" s="110"/>
      <c r="K26" s="105"/>
      <c r="L26" s="107"/>
    </row>
    <row r="27" spans="1:19" ht="39.950000000000003" customHeight="1">
      <c r="A27" s="113">
        <v>13</v>
      </c>
      <c r="B27" s="587" t="s">
        <v>32</v>
      </c>
      <c r="C27" s="587" t="s">
        <v>464</v>
      </c>
      <c r="D27" s="810" t="s">
        <v>544</v>
      </c>
      <c r="E27" s="808"/>
      <c r="F27" s="808"/>
      <c r="G27" s="809"/>
      <c r="H27" s="504" t="s">
        <v>17</v>
      </c>
      <c r="I27" s="109"/>
      <c r="J27" s="109"/>
      <c r="K27" s="109"/>
      <c r="L27" s="109">
        <f t="shared" ref="L27:L28" si="2">ROUND(K27*(1+$L$6),2)</f>
        <v>0</v>
      </c>
      <c r="M27" s="339"/>
    </row>
    <row r="28" spans="1:19" ht="39.950000000000003" customHeight="1">
      <c r="A28" s="111">
        <v>14</v>
      </c>
      <c r="B28" s="587" t="s">
        <v>32</v>
      </c>
      <c r="C28" s="587" t="s">
        <v>470</v>
      </c>
      <c r="D28" s="810" t="s">
        <v>465</v>
      </c>
      <c r="E28" s="808"/>
      <c r="F28" s="808"/>
      <c r="G28" s="809"/>
      <c r="H28" s="504" t="s">
        <v>17</v>
      </c>
      <c r="I28" s="109"/>
      <c r="J28" s="109"/>
      <c r="K28" s="109"/>
      <c r="L28" s="109">
        <f t="shared" si="2"/>
        <v>0</v>
      </c>
      <c r="M28" s="339"/>
    </row>
    <row r="29" spans="1:19" s="583" customFormat="1" ht="39.950000000000003" customHeight="1">
      <c r="A29" s="111">
        <v>15</v>
      </c>
      <c r="B29" s="587" t="s">
        <v>32</v>
      </c>
      <c r="C29" s="587" t="s">
        <v>391</v>
      </c>
      <c r="D29" s="810" t="s">
        <v>545</v>
      </c>
      <c r="E29" s="808"/>
      <c r="F29" s="808"/>
      <c r="G29" s="809"/>
      <c r="H29" s="504" t="s">
        <v>17</v>
      </c>
      <c r="I29" s="109"/>
      <c r="J29" s="109"/>
      <c r="K29" s="109"/>
      <c r="L29" s="109">
        <f t="shared" ref="L29" si="3">ROUND(K29*(1+$L$6),2)</f>
        <v>0</v>
      </c>
      <c r="M29" s="339"/>
    </row>
    <row r="30" spans="1:19" ht="39.950000000000003" customHeight="1">
      <c r="A30" s="104"/>
      <c r="B30" s="104"/>
      <c r="C30" s="104"/>
      <c r="D30" s="811" t="s">
        <v>18</v>
      </c>
      <c r="E30" s="812"/>
      <c r="F30" s="812"/>
      <c r="G30" s="813"/>
      <c r="H30" s="105"/>
      <c r="I30" s="105"/>
      <c r="J30" s="110"/>
      <c r="K30" s="105"/>
      <c r="L30" s="107"/>
    </row>
    <row r="31" spans="1:19" ht="39.950000000000003" customHeight="1">
      <c r="A31" s="113">
        <v>16</v>
      </c>
      <c r="B31" s="111" t="s">
        <v>183</v>
      </c>
      <c r="C31" s="113">
        <v>5213440</v>
      </c>
      <c r="D31" s="814" t="s">
        <v>169</v>
      </c>
      <c r="E31" s="815"/>
      <c r="F31" s="815"/>
      <c r="G31" s="816"/>
      <c r="H31" s="112" t="s">
        <v>12</v>
      </c>
      <c r="I31" s="109"/>
      <c r="J31" s="109"/>
      <c r="K31" s="109"/>
      <c r="L31" s="109">
        <f t="shared" ref="L31:L32" si="4">ROUND(K31*(1+$L$6),2)</f>
        <v>0</v>
      </c>
      <c r="M31" s="339"/>
    </row>
    <row r="32" spans="1:19" ht="39.950000000000003" customHeight="1">
      <c r="A32" s="111">
        <v>17</v>
      </c>
      <c r="B32" s="111" t="s">
        <v>183</v>
      </c>
      <c r="C32" s="111">
        <v>5213851</v>
      </c>
      <c r="D32" s="814" t="s">
        <v>170</v>
      </c>
      <c r="E32" s="815"/>
      <c r="F32" s="815"/>
      <c r="G32" s="816"/>
      <c r="H32" s="112" t="s">
        <v>12</v>
      </c>
      <c r="I32" s="109"/>
      <c r="J32" s="109"/>
      <c r="K32" s="109"/>
      <c r="L32" s="109">
        <f t="shared" si="4"/>
        <v>0</v>
      </c>
      <c r="M32" s="339"/>
    </row>
    <row r="33" spans="1:13" ht="39.950000000000003" customHeight="1">
      <c r="A33" s="115"/>
      <c r="B33" s="115"/>
      <c r="C33" s="115"/>
      <c r="D33" s="116" t="s">
        <v>21</v>
      </c>
      <c r="E33" s="116"/>
      <c r="F33" s="116"/>
      <c r="G33" s="116"/>
      <c r="H33" s="117"/>
      <c r="I33" s="202"/>
      <c r="J33" s="118"/>
      <c r="K33" s="118"/>
      <c r="L33" s="107"/>
    </row>
    <row r="34" spans="1:13" ht="39.950000000000003" customHeight="1">
      <c r="A34" s="113">
        <v>18</v>
      </c>
      <c r="B34" s="111" t="s">
        <v>183</v>
      </c>
      <c r="C34" s="113">
        <v>2003373</v>
      </c>
      <c r="D34" s="855" t="s">
        <v>390</v>
      </c>
      <c r="E34" s="856"/>
      <c r="F34" s="856"/>
      <c r="G34" s="857"/>
      <c r="H34" s="114" t="s">
        <v>22</v>
      </c>
      <c r="I34" s="109"/>
      <c r="J34" s="109"/>
      <c r="K34" s="109"/>
      <c r="L34" s="109">
        <f t="shared" ref="L34" si="5">ROUND(K34*(1+$L$6),2)</f>
        <v>0</v>
      </c>
      <c r="M34" s="339"/>
    </row>
    <row r="35" spans="1:13" ht="39.950000000000003" customHeight="1">
      <c r="A35" s="119"/>
      <c r="B35" s="119"/>
      <c r="C35" s="119"/>
      <c r="D35" s="562" t="s">
        <v>23</v>
      </c>
      <c r="E35" s="561"/>
      <c r="F35" s="561"/>
      <c r="G35" s="561"/>
      <c r="H35" s="122"/>
      <c r="I35" s="203"/>
      <c r="J35" s="123"/>
      <c r="K35" s="124"/>
      <c r="L35" s="107"/>
    </row>
    <row r="36" spans="1:13" ht="39.950000000000003" customHeight="1">
      <c r="A36" s="111">
        <v>19</v>
      </c>
      <c r="B36" s="111" t="s">
        <v>306</v>
      </c>
      <c r="C36" s="800" t="s">
        <v>157</v>
      </c>
      <c r="D36" s="852" t="s">
        <v>159</v>
      </c>
      <c r="E36" s="853"/>
      <c r="F36" s="853"/>
      <c r="G36" s="854"/>
      <c r="H36" s="112" t="s">
        <v>14</v>
      </c>
      <c r="I36" s="109"/>
      <c r="J36" s="109"/>
      <c r="K36" s="109"/>
      <c r="L36" s="109">
        <f t="shared" ref="L36" si="6">ROUND(K36*(1+$L$6),2)</f>
        <v>0</v>
      </c>
      <c r="M36" s="339"/>
    </row>
    <row r="37" spans="1:13" ht="39.950000000000003" customHeight="1">
      <c r="A37" s="119"/>
      <c r="B37" s="119"/>
      <c r="C37" s="119"/>
      <c r="D37" s="562" t="s">
        <v>172</v>
      </c>
      <c r="E37" s="561"/>
      <c r="F37" s="561"/>
      <c r="G37" s="561"/>
      <c r="H37" s="122"/>
      <c r="I37" s="203"/>
      <c r="J37" s="123"/>
      <c r="K37" s="124"/>
      <c r="L37" s="107"/>
    </row>
    <row r="38" spans="1:13" ht="39.950000000000003" customHeight="1">
      <c r="A38" s="111">
        <v>20</v>
      </c>
      <c r="B38" s="111" t="s">
        <v>306</v>
      </c>
      <c r="C38" s="800" t="s">
        <v>387</v>
      </c>
      <c r="D38" s="814" t="s">
        <v>309</v>
      </c>
      <c r="E38" s="853"/>
      <c r="F38" s="853"/>
      <c r="G38" s="854"/>
      <c r="H38" s="112" t="s">
        <v>22</v>
      </c>
      <c r="I38" s="109"/>
      <c r="J38" s="109"/>
      <c r="K38" s="109"/>
      <c r="L38" s="109">
        <f t="shared" ref="L38" si="7">ROUND(K38*(1+$L$6),2)</f>
        <v>0</v>
      </c>
    </row>
    <row r="39" spans="1:13" ht="39.950000000000003" customHeight="1">
      <c r="A39" s="119"/>
      <c r="B39" s="119"/>
      <c r="C39" s="119"/>
      <c r="D39" s="562" t="s">
        <v>160</v>
      </c>
      <c r="E39" s="561"/>
      <c r="F39" s="561"/>
      <c r="G39" s="561"/>
      <c r="H39" s="122"/>
      <c r="I39" s="203"/>
      <c r="J39" s="123"/>
      <c r="K39" s="124"/>
      <c r="L39" s="107"/>
    </row>
    <row r="40" spans="1:13" ht="39.950000000000003" customHeight="1">
      <c r="A40" s="111">
        <v>21</v>
      </c>
      <c r="B40" s="111" t="s">
        <v>306</v>
      </c>
      <c r="C40" s="800" t="s">
        <v>566</v>
      </c>
      <c r="D40" s="852" t="s">
        <v>161</v>
      </c>
      <c r="E40" s="853"/>
      <c r="F40" s="853"/>
      <c r="G40" s="854"/>
      <c r="H40" s="112" t="s">
        <v>164</v>
      </c>
      <c r="I40" s="109"/>
      <c r="J40" s="109"/>
      <c r="K40" s="109"/>
      <c r="L40" s="109">
        <f t="shared" ref="L40" si="8">ROUND(K40*(1+$L$6),2)</f>
        <v>0</v>
      </c>
      <c r="M40" s="339"/>
    </row>
    <row r="41" spans="1:13" ht="39.950000000000003" customHeight="1">
      <c r="A41" s="850" t="s">
        <v>19</v>
      </c>
      <c r="B41" s="851"/>
      <c r="C41" s="851"/>
      <c r="D41" s="851"/>
      <c r="E41" s="851"/>
      <c r="F41" s="851"/>
      <c r="G41" s="851"/>
      <c r="H41" s="851"/>
      <c r="I41" s="851"/>
      <c r="J41" s="851"/>
      <c r="K41" s="557">
        <f>SUM(K12:K40)</f>
        <v>0</v>
      </c>
      <c r="L41" s="125">
        <f>ROUND(SUM(L12:L40),2)</f>
        <v>0</v>
      </c>
      <c r="M41" s="534"/>
    </row>
    <row r="42" spans="1:13" ht="39.950000000000003" customHeight="1">
      <c r="A42" s="484" t="s">
        <v>383</v>
      </c>
      <c r="K42" s="419"/>
      <c r="L42" s="419"/>
      <c r="M42" s="90"/>
    </row>
    <row r="43" spans="1:13" ht="39.950000000000003" customHeight="1"/>
    <row r="44" spans="1:13" ht="39.950000000000003" customHeight="1"/>
    <row r="48" spans="1:13" ht="25.5" customHeight="1"/>
  </sheetData>
  <mergeCells count="36">
    <mergeCell ref="D40:G40"/>
    <mergeCell ref="A41:J41"/>
    <mergeCell ref="D30:G30"/>
    <mergeCell ref="D31:G31"/>
    <mergeCell ref="D32:G32"/>
    <mergeCell ref="D34:G34"/>
    <mergeCell ref="D36:G36"/>
    <mergeCell ref="D38:G38"/>
    <mergeCell ref="D28:G28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9:G29"/>
    <mergeCell ref="D16:G16"/>
    <mergeCell ref="A2:K4"/>
    <mergeCell ref="L2:L5"/>
    <mergeCell ref="A5:K5"/>
    <mergeCell ref="B6:K6"/>
    <mergeCell ref="A7:A10"/>
    <mergeCell ref="B7:B10"/>
    <mergeCell ref="C7:C10"/>
    <mergeCell ref="D7:G10"/>
    <mergeCell ref="H8:I9"/>
    <mergeCell ref="D11:G11"/>
    <mergeCell ref="D12:G12"/>
    <mergeCell ref="D13:G13"/>
    <mergeCell ref="D14:G14"/>
    <mergeCell ref="D15:G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S38"/>
  <sheetViews>
    <sheetView view="pageBreakPreview" zoomScale="85" zoomScaleSheetLayoutView="85" workbookViewId="0">
      <selection activeCell="D5" sqref="D5:O20"/>
    </sheetView>
  </sheetViews>
  <sheetFormatPr defaultColWidth="8.85546875" defaultRowHeight="14.25" customHeight="1" zeroHeight="1"/>
  <cols>
    <col min="1" max="1" width="11.85546875" style="351" customWidth="1"/>
    <col min="2" max="2" width="46.42578125" style="351" customWidth="1"/>
    <col min="3" max="3" width="22.85546875" style="351" bestFit="1" customWidth="1"/>
    <col min="4" max="13" width="14.140625" style="351" customWidth="1"/>
    <col min="14" max="14" width="15" style="351" customWidth="1"/>
    <col min="15" max="15" width="17.42578125" style="351" customWidth="1"/>
    <col min="16" max="16" width="8.85546875" style="351"/>
    <col min="17" max="17" width="17" style="351" customWidth="1"/>
    <col min="18" max="18" width="15" style="351" customWidth="1"/>
    <col min="19" max="19" width="14.5703125" style="351" bestFit="1" customWidth="1"/>
    <col min="20" max="16384" width="8.85546875" style="351"/>
  </cols>
  <sheetData>
    <row r="1" spans="1:19" ht="53.25" customHeight="1">
      <c r="A1" s="350"/>
      <c r="B1" s="350"/>
      <c r="D1" s="352"/>
      <c r="E1" s="353"/>
      <c r="F1" s="353"/>
      <c r="G1" s="353"/>
      <c r="H1" s="353"/>
      <c r="I1" s="353"/>
      <c r="J1" s="353"/>
      <c r="K1" s="353"/>
      <c r="L1" s="353"/>
      <c r="M1" s="352"/>
      <c r="N1" s="353"/>
      <c r="O1" s="353"/>
      <c r="P1" s="353"/>
    </row>
    <row r="2" spans="1:19" ht="37.5" customHeight="1">
      <c r="A2" s="861" t="str">
        <f>'RESUMO MODULO MINIMO'!$A$5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2" s="861"/>
      <c r="C2" s="861"/>
      <c r="D2" s="861"/>
      <c r="E2" s="861"/>
      <c r="F2" s="861"/>
      <c r="G2" s="861"/>
      <c r="H2" s="861"/>
      <c r="I2" s="861"/>
      <c r="J2" s="861"/>
      <c r="K2" s="861"/>
      <c r="L2" s="861"/>
      <c r="M2" s="861"/>
      <c r="N2" s="861"/>
      <c r="O2" s="861"/>
      <c r="P2" s="412"/>
    </row>
    <row r="3" spans="1:19" ht="15.75" customHeight="1">
      <c r="A3" s="860" t="s">
        <v>428</v>
      </c>
      <c r="B3" s="860"/>
      <c r="C3" s="860"/>
      <c r="D3" s="860"/>
      <c r="E3" s="860"/>
      <c r="F3" s="860"/>
      <c r="G3" s="860"/>
      <c r="H3" s="860"/>
      <c r="I3" s="860"/>
      <c r="J3" s="860"/>
      <c r="K3" s="860"/>
      <c r="L3" s="860"/>
      <c r="M3" s="860"/>
      <c r="N3" s="860"/>
      <c r="O3" s="860"/>
      <c r="P3" s="413"/>
    </row>
    <row r="4" spans="1:19" ht="15.75" thickBot="1">
      <c r="A4" s="436" t="s">
        <v>162</v>
      </c>
      <c r="B4" s="437" t="s">
        <v>261</v>
      </c>
      <c r="C4" s="438" t="s">
        <v>275</v>
      </c>
      <c r="D4" s="439" t="s">
        <v>276</v>
      </c>
      <c r="E4" s="439" t="s">
        <v>277</v>
      </c>
      <c r="F4" s="439" t="s">
        <v>278</v>
      </c>
      <c r="G4" s="439" t="s">
        <v>279</v>
      </c>
      <c r="H4" s="439" t="s">
        <v>280</v>
      </c>
      <c r="I4" s="439" t="s">
        <v>281</v>
      </c>
      <c r="J4" s="439" t="s">
        <v>282</v>
      </c>
      <c r="K4" s="439" t="s">
        <v>283</v>
      </c>
      <c r="L4" s="439" t="s">
        <v>284</v>
      </c>
      <c r="M4" s="439" t="s">
        <v>285</v>
      </c>
      <c r="N4" s="439" t="s">
        <v>286</v>
      </c>
      <c r="O4" s="440" t="s">
        <v>287</v>
      </c>
    </row>
    <row r="5" spans="1:19">
      <c r="A5" s="355"/>
      <c r="B5" s="356" t="str">
        <f>'RESUMO MODULO MINIMO'!$D$11</f>
        <v>MOBILIZAÇÃO</v>
      </c>
      <c r="C5" s="357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Q5" s="359">
        <f>SUM(D5:O5)</f>
        <v>0</v>
      </c>
    </row>
    <row r="6" spans="1:19" ht="15" thickBot="1">
      <c r="A6" s="360"/>
      <c r="B6" s="361"/>
      <c r="C6" s="362">
        <f>SUM('PLANILHA LOTE 01'!L12:L14)</f>
        <v>0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Q6" s="364">
        <f>SUM(D6:O6)</f>
        <v>0</v>
      </c>
      <c r="R6" s="364">
        <f>C6</f>
        <v>0</v>
      </c>
      <c r="S6" s="364">
        <f>Q6-R6</f>
        <v>0</v>
      </c>
    </row>
    <row r="7" spans="1:19" ht="15" customHeight="1" thickTop="1">
      <c r="A7" s="365"/>
      <c r="B7" s="366" t="str">
        <f>'RESUMO MODULO MINIMO'!D15</f>
        <v>TERRAPLEANGEM</v>
      </c>
      <c r="C7" s="367"/>
      <c r="D7" s="368"/>
      <c r="E7" s="368"/>
      <c r="F7" s="369"/>
      <c r="G7" s="369"/>
      <c r="H7" s="369"/>
      <c r="I7" s="369"/>
      <c r="J7" s="369"/>
      <c r="K7" s="369"/>
      <c r="L7" s="369"/>
      <c r="M7" s="369"/>
      <c r="N7" s="369"/>
      <c r="O7" s="369"/>
      <c r="Q7" s="359">
        <f t="shared" ref="Q7:Q12" si="0">SUM(F7:O7)</f>
        <v>0</v>
      </c>
      <c r="S7" s="364"/>
    </row>
    <row r="8" spans="1:19" ht="15" thickBot="1">
      <c r="A8" s="371"/>
      <c r="B8" s="372"/>
      <c r="C8" s="373">
        <f>SUM('PLANILHA LOTE 01'!L16:L18)</f>
        <v>0</v>
      </c>
      <c r="D8" s="374"/>
      <c r="E8" s="374"/>
      <c r="F8" s="375"/>
      <c r="G8" s="375"/>
      <c r="H8" s="375"/>
      <c r="I8" s="375"/>
      <c r="J8" s="375"/>
      <c r="K8" s="375"/>
      <c r="L8" s="375"/>
      <c r="M8" s="375"/>
      <c r="N8" s="375"/>
      <c r="O8" s="375"/>
      <c r="Q8" s="364">
        <f t="shared" si="0"/>
        <v>0</v>
      </c>
      <c r="R8" s="364">
        <f>C8</f>
        <v>0</v>
      </c>
      <c r="S8" s="364">
        <f>Q8-R8</f>
        <v>0</v>
      </c>
    </row>
    <row r="9" spans="1:19" ht="15" customHeight="1" thickTop="1">
      <c r="A9" s="365"/>
      <c r="B9" s="366" t="str">
        <f>'RESUMO MODULO MINIMO'!$D$19</f>
        <v>PAVIMENTAÇÃO</v>
      </c>
      <c r="C9" s="367"/>
      <c r="D9" s="368"/>
      <c r="E9" s="368"/>
      <c r="F9" s="369"/>
      <c r="G9" s="369"/>
      <c r="H9" s="369"/>
      <c r="I9" s="369"/>
      <c r="J9" s="369"/>
      <c r="K9" s="369"/>
      <c r="L9" s="369"/>
      <c r="M9" s="369"/>
      <c r="N9" s="369"/>
      <c r="O9" s="369"/>
      <c r="Q9" s="359">
        <f t="shared" si="0"/>
        <v>0</v>
      </c>
      <c r="S9" s="364"/>
    </row>
    <row r="10" spans="1:19" ht="15" thickBot="1">
      <c r="A10" s="371"/>
      <c r="B10" s="372"/>
      <c r="C10" s="373">
        <f>SUM('PLANILHA LOTE 01'!L20:L25)+'PLANILHA LOTE 01'!L27+'PLANILHA LOTE 01'!L28+'PLANILHA LOTE 01'!L29</f>
        <v>0</v>
      </c>
      <c r="D10" s="374"/>
      <c r="E10" s="374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Q10" s="364">
        <f t="shared" si="0"/>
        <v>0</v>
      </c>
      <c r="R10" s="364">
        <f>C10</f>
        <v>0</v>
      </c>
      <c r="S10" s="364">
        <f>Q10-R10</f>
        <v>0</v>
      </c>
    </row>
    <row r="11" spans="1:19" ht="15" customHeight="1" thickTop="1">
      <c r="A11" s="365"/>
      <c r="B11" s="377" t="str">
        <f>'RESUMO MODULO MINIMO'!$D$30</f>
        <v>SINALIZAÇÃO</v>
      </c>
      <c r="C11" s="378"/>
      <c r="D11" s="368"/>
      <c r="E11" s="368"/>
      <c r="F11" s="369"/>
      <c r="G11" s="369"/>
      <c r="H11" s="369"/>
      <c r="I11" s="369"/>
      <c r="J11" s="369"/>
      <c r="K11" s="369"/>
      <c r="L11" s="369"/>
      <c r="M11" s="369"/>
      <c r="N11" s="369"/>
      <c r="O11" s="370"/>
      <c r="Q11" s="359">
        <f t="shared" si="0"/>
        <v>0</v>
      </c>
      <c r="S11" s="364"/>
    </row>
    <row r="12" spans="1:19" ht="15" thickBot="1">
      <c r="A12" s="360"/>
      <c r="B12" s="361"/>
      <c r="C12" s="379">
        <f>SUM('PLANILHA LOTE 01'!L31:L32)</f>
        <v>0</v>
      </c>
      <c r="D12" s="380"/>
      <c r="E12" s="380"/>
      <c r="F12" s="375"/>
      <c r="G12" s="375"/>
      <c r="H12" s="375"/>
      <c r="I12" s="375"/>
      <c r="J12" s="375"/>
      <c r="K12" s="375"/>
      <c r="L12" s="375"/>
      <c r="M12" s="375"/>
      <c r="N12" s="375"/>
      <c r="O12" s="375"/>
      <c r="Q12" s="364">
        <f t="shared" si="0"/>
        <v>0</v>
      </c>
      <c r="R12" s="364">
        <f>C12</f>
        <v>0</v>
      </c>
      <c r="S12" s="364">
        <f>Q12-R12</f>
        <v>0</v>
      </c>
    </row>
    <row r="13" spans="1:19" ht="15" thickTop="1">
      <c r="A13" s="381"/>
      <c r="B13" s="382" t="str">
        <f>'RESUMO MODULO MINIMO'!$D$33</f>
        <v>DRENAGEM</v>
      </c>
      <c r="C13" s="383"/>
      <c r="D13" s="384"/>
      <c r="E13" s="384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Q13" s="359">
        <f>SUM(D13:O13)</f>
        <v>0</v>
      </c>
      <c r="S13" s="364"/>
    </row>
    <row r="14" spans="1:19" ht="15" thickBot="1">
      <c r="A14" s="385"/>
      <c r="B14" s="386"/>
      <c r="C14" s="387">
        <f>'PLANILHA LOTE 01'!L34</f>
        <v>0</v>
      </c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O14" s="376"/>
      <c r="Q14" s="364">
        <f>SUM(D14:O14)</f>
        <v>0</v>
      </c>
      <c r="R14" s="364">
        <f>C14</f>
        <v>0</v>
      </c>
      <c r="S14" s="364">
        <f>Q14-R14</f>
        <v>0</v>
      </c>
    </row>
    <row r="15" spans="1:19" ht="12" customHeight="1" thickTop="1">
      <c r="A15" s="365"/>
      <c r="B15" s="377" t="str">
        <f>'RESUMO MODULO MINIMO'!$D$35</f>
        <v>LIMPEZA GERAL</v>
      </c>
      <c r="C15" s="367"/>
      <c r="D15" s="369"/>
      <c r="E15" s="369"/>
      <c r="F15" s="369"/>
      <c r="G15" s="369"/>
      <c r="H15" s="369"/>
      <c r="I15" s="369"/>
      <c r="J15" s="369"/>
      <c r="K15" s="369"/>
      <c r="L15" s="369"/>
      <c r="M15" s="369"/>
      <c r="N15" s="369"/>
      <c r="O15" s="369"/>
      <c r="Q15" s="359">
        <f t="shared" ref="Q15:Q20" si="1">SUM(D15:O15)</f>
        <v>0</v>
      </c>
      <c r="S15" s="364"/>
    </row>
    <row r="16" spans="1:19" ht="15" thickBot="1">
      <c r="A16" s="388"/>
      <c r="B16" s="389"/>
      <c r="C16" s="390">
        <f>'PLANILHA LOTE 01'!L36</f>
        <v>0</v>
      </c>
      <c r="D16" s="375"/>
      <c r="E16" s="375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Q16" s="364">
        <f t="shared" si="1"/>
        <v>0</v>
      </c>
      <c r="R16" s="364">
        <f>C16</f>
        <v>0</v>
      </c>
      <c r="S16" s="364">
        <f>Q16-R16</f>
        <v>0</v>
      </c>
    </row>
    <row r="17" spans="1:19" ht="12" customHeight="1" thickTop="1">
      <c r="A17" s="365"/>
      <c r="B17" s="377" t="str">
        <f>'RESUMO MODULO MINIMO'!D37</f>
        <v>SERVIÇOS COMPLEMENTARES</v>
      </c>
      <c r="C17" s="367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Q17" s="359">
        <f t="shared" si="1"/>
        <v>0</v>
      </c>
      <c r="S17" s="364"/>
    </row>
    <row r="18" spans="1:19" ht="15" thickBot="1">
      <c r="A18" s="388"/>
      <c r="B18" s="389"/>
      <c r="C18" s="390">
        <f>'PLANILHA LOTE 01'!L38</f>
        <v>0</v>
      </c>
      <c r="D18" s="375"/>
      <c r="E18" s="375"/>
      <c r="F18" s="375"/>
      <c r="G18" s="375"/>
      <c r="H18" s="375"/>
      <c r="I18" s="375"/>
      <c r="J18" s="375"/>
      <c r="K18" s="375"/>
      <c r="L18" s="375"/>
      <c r="M18" s="375"/>
      <c r="N18" s="375"/>
      <c r="O18" s="375"/>
      <c r="Q18" s="364">
        <f t="shared" si="1"/>
        <v>0</v>
      </c>
      <c r="R18" s="364">
        <f>C18</f>
        <v>0</v>
      </c>
      <c r="S18" s="364">
        <f>Q18-R18</f>
        <v>0</v>
      </c>
    </row>
    <row r="19" spans="1:19" ht="12" customHeight="1" thickTop="1">
      <c r="A19" s="365"/>
      <c r="B19" s="377" t="str">
        <f>'RESUMO MODULO MINIMO'!$D$39</f>
        <v>PROJETO EXECUTIVO</v>
      </c>
      <c r="C19" s="367"/>
      <c r="D19" s="369"/>
      <c r="E19" s="369"/>
      <c r="F19" s="369"/>
      <c r="G19" s="369"/>
      <c r="H19" s="369"/>
      <c r="I19" s="369"/>
      <c r="J19" s="369"/>
      <c r="K19" s="369"/>
      <c r="L19" s="369"/>
      <c r="M19" s="369"/>
      <c r="N19" s="369"/>
      <c r="O19" s="370"/>
      <c r="Q19" s="359">
        <f t="shared" si="1"/>
        <v>0</v>
      </c>
      <c r="S19" s="364"/>
    </row>
    <row r="20" spans="1:19" ht="15" thickBot="1">
      <c r="A20" s="388"/>
      <c r="B20" s="389"/>
      <c r="C20" s="390">
        <f>'PLANILHA LOTE 01'!L40</f>
        <v>0</v>
      </c>
      <c r="D20" s="375"/>
      <c r="E20" s="375"/>
      <c r="F20" s="375"/>
      <c r="G20" s="375"/>
      <c r="H20" s="375"/>
      <c r="I20" s="375"/>
      <c r="J20" s="375"/>
      <c r="K20" s="375"/>
      <c r="L20" s="375"/>
      <c r="M20" s="375"/>
      <c r="N20" s="375"/>
      <c r="O20" s="376"/>
      <c r="Q20" s="364">
        <f t="shared" si="1"/>
        <v>0</v>
      </c>
      <c r="R20" s="364">
        <f>C20</f>
        <v>0</v>
      </c>
      <c r="S20" s="364">
        <f>Q20-R20</f>
        <v>0</v>
      </c>
    </row>
    <row r="21" spans="1:19" ht="15" thickTop="1">
      <c r="A21" s="414"/>
      <c r="B21" s="415"/>
      <c r="C21" s="416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8"/>
      <c r="Q21" s="364"/>
      <c r="R21" s="364"/>
      <c r="S21" s="364"/>
    </row>
    <row r="22" spans="1:19">
      <c r="A22" s="862" t="s">
        <v>288</v>
      </c>
      <c r="B22" s="863"/>
      <c r="C22" s="391"/>
      <c r="D22" s="392" t="e">
        <f>SUM(D6+D8+D10+D12+D14+D16+D18+D20)/$O$27</f>
        <v>#DIV/0!</v>
      </c>
      <c r="E22" s="392" t="e">
        <f t="shared" ref="E22:O22" si="2">SUM(E6+E8+E10+E12+E14+E16+E18+E20)/$O$27</f>
        <v>#DIV/0!</v>
      </c>
      <c r="F22" s="392" t="e">
        <f t="shared" si="2"/>
        <v>#DIV/0!</v>
      </c>
      <c r="G22" s="392" t="e">
        <f t="shared" si="2"/>
        <v>#DIV/0!</v>
      </c>
      <c r="H22" s="392" t="e">
        <f t="shared" si="2"/>
        <v>#DIV/0!</v>
      </c>
      <c r="I22" s="392" t="e">
        <f t="shared" si="2"/>
        <v>#DIV/0!</v>
      </c>
      <c r="J22" s="392" t="e">
        <f t="shared" si="2"/>
        <v>#DIV/0!</v>
      </c>
      <c r="K22" s="392" t="e">
        <f t="shared" si="2"/>
        <v>#DIV/0!</v>
      </c>
      <c r="L22" s="392" t="e">
        <f t="shared" si="2"/>
        <v>#DIV/0!</v>
      </c>
      <c r="M22" s="392" t="e">
        <f t="shared" si="2"/>
        <v>#DIV/0!</v>
      </c>
      <c r="N22" s="392" t="e">
        <f t="shared" si="2"/>
        <v>#DIV/0!</v>
      </c>
      <c r="O22" s="392" t="e">
        <f t="shared" si="2"/>
        <v>#DIV/0!</v>
      </c>
      <c r="Q22" s="359"/>
      <c r="S22" s="364"/>
    </row>
    <row r="23" spans="1:19">
      <c r="A23" s="864" t="s">
        <v>221</v>
      </c>
      <c r="B23" s="865"/>
      <c r="C23" s="393"/>
      <c r="D23" s="394" t="e">
        <f>$O$27*D22</f>
        <v>#DIV/0!</v>
      </c>
      <c r="E23" s="394" t="e">
        <f>$O$27*E22</f>
        <v>#DIV/0!</v>
      </c>
      <c r="F23" s="394" t="e">
        <f t="shared" ref="F23:O23" si="3">$O$27*F22</f>
        <v>#DIV/0!</v>
      </c>
      <c r="G23" s="394" t="e">
        <f t="shared" si="3"/>
        <v>#DIV/0!</v>
      </c>
      <c r="H23" s="394" t="e">
        <f t="shared" si="3"/>
        <v>#DIV/0!</v>
      </c>
      <c r="I23" s="394" t="e">
        <f t="shared" si="3"/>
        <v>#DIV/0!</v>
      </c>
      <c r="J23" s="394" t="e">
        <f t="shared" si="3"/>
        <v>#DIV/0!</v>
      </c>
      <c r="K23" s="394" t="e">
        <f t="shared" si="3"/>
        <v>#DIV/0!</v>
      </c>
      <c r="L23" s="394" t="e">
        <f t="shared" si="3"/>
        <v>#DIV/0!</v>
      </c>
      <c r="M23" s="394" t="e">
        <f t="shared" si="3"/>
        <v>#DIV/0!</v>
      </c>
      <c r="N23" s="394" t="e">
        <f t="shared" si="3"/>
        <v>#DIV/0!</v>
      </c>
      <c r="O23" s="395" t="e">
        <f t="shared" si="3"/>
        <v>#DIV/0!</v>
      </c>
      <c r="P23" s="364"/>
      <c r="Q23" s="364"/>
      <c r="R23" s="364"/>
      <c r="S23" s="364"/>
    </row>
    <row r="24" spans="1:19">
      <c r="A24" s="864" t="s">
        <v>289</v>
      </c>
      <c r="B24" s="865"/>
      <c r="C24" s="396"/>
      <c r="D24" s="397" t="e">
        <f>D22</f>
        <v>#DIV/0!</v>
      </c>
      <c r="E24" s="397" t="e">
        <f>D24+E22</f>
        <v>#DIV/0!</v>
      </c>
      <c r="F24" s="397" t="e">
        <f t="shared" ref="F24:O25" si="4">E24+F22</f>
        <v>#DIV/0!</v>
      </c>
      <c r="G24" s="397" t="e">
        <f t="shared" si="4"/>
        <v>#DIV/0!</v>
      </c>
      <c r="H24" s="397" t="e">
        <f t="shared" si="4"/>
        <v>#DIV/0!</v>
      </c>
      <c r="I24" s="397" t="e">
        <f t="shared" si="4"/>
        <v>#DIV/0!</v>
      </c>
      <c r="J24" s="397" t="e">
        <f t="shared" si="4"/>
        <v>#DIV/0!</v>
      </c>
      <c r="K24" s="397" t="e">
        <f t="shared" si="4"/>
        <v>#DIV/0!</v>
      </c>
      <c r="L24" s="397" t="e">
        <f t="shared" si="4"/>
        <v>#DIV/0!</v>
      </c>
      <c r="M24" s="397" t="e">
        <f t="shared" si="4"/>
        <v>#DIV/0!</v>
      </c>
      <c r="N24" s="397" t="e">
        <f t="shared" si="4"/>
        <v>#DIV/0!</v>
      </c>
      <c r="O24" s="398" t="e">
        <f t="shared" si="4"/>
        <v>#DIV/0!</v>
      </c>
      <c r="Q24" s="359"/>
      <c r="S24" s="364"/>
    </row>
    <row r="25" spans="1:19" ht="15" thickBot="1">
      <c r="A25" s="858" t="s">
        <v>290</v>
      </c>
      <c r="B25" s="859"/>
      <c r="C25" s="399"/>
      <c r="D25" s="400" t="e">
        <f>D23</f>
        <v>#DIV/0!</v>
      </c>
      <c r="E25" s="400" t="e">
        <f>D25+E23</f>
        <v>#DIV/0!</v>
      </c>
      <c r="F25" s="400" t="e">
        <f t="shared" si="4"/>
        <v>#DIV/0!</v>
      </c>
      <c r="G25" s="400" t="e">
        <f t="shared" si="4"/>
        <v>#DIV/0!</v>
      </c>
      <c r="H25" s="400" t="e">
        <f t="shared" si="4"/>
        <v>#DIV/0!</v>
      </c>
      <c r="I25" s="400" t="e">
        <f t="shared" si="4"/>
        <v>#DIV/0!</v>
      </c>
      <c r="J25" s="400" t="e">
        <f t="shared" si="4"/>
        <v>#DIV/0!</v>
      </c>
      <c r="K25" s="400" t="e">
        <f t="shared" si="4"/>
        <v>#DIV/0!</v>
      </c>
      <c r="L25" s="400" t="e">
        <f t="shared" si="4"/>
        <v>#DIV/0!</v>
      </c>
      <c r="M25" s="400" t="e">
        <f t="shared" si="4"/>
        <v>#DIV/0!</v>
      </c>
      <c r="N25" s="400" t="e">
        <f t="shared" si="4"/>
        <v>#DIV/0!</v>
      </c>
      <c r="O25" s="401" t="e">
        <f t="shared" si="4"/>
        <v>#DIV/0!</v>
      </c>
      <c r="P25" s="364"/>
      <c r="Q25" s="364"/>
      <c r="R25" s="364"/>
      <c r="S25" s="364"/>
    </row>
    <row r="26" spans="1:19" ht="15" thickBot="1">
      <c r="A26" s="402"/>
      <c r="B26" s="402"/>
      <c r="C26" s="402"/>
      <c r="D26" s="402"/>
      <c r="E26" s="402"/>
      <c r="F26" s="402"/>
      <c r="G26" s="402"/>
      <c r="H26" s="402"/>
      <c r="I26" s="402"/>
      <c r="J26" s="402"/>
      <c r="K26" s="402"/>
      <c r="L26" s="402"/>
      <c r="M26" s="402"/>
      <c r="N26" s="402"/>
      <c r="O26" s="402"/>
      <c r="P26" s="402"/>
    </row>
    <row r="27" spans="1:19" ht="15" thickBot="1">
      <c r="A27" s="403"/>
      <c r="B27" s="404"/>
      <c r="C27" s="405"/>
      <c r="D27" s="406" t="s">
        <v>291</v>
      </c>
      <c r="E27" s="407"/>
      <c r="F27" s="407"/>
      <c r="G27" s="407"/>
      <c r="H27" s="407"/>
      <c r="I27" s="407"/>
      <c r="J27" s="407"/>
      <c r="K27" s="407"/>
      <c r="L27" s="407"/>
      <c r="M27" s="407"/>
      <c r="N27" s="407" t="s">
        <v>292</v>
      </c>
      <c r="O27" s="408">
        <f>C6+C8+C10+C12+C14+C16+C18+C20</f>
        <v>0</v>
      </c>
      <c r="P27" s="354"/>
    </row>
    <row r="28" spans="1:19" ht="16.5" customHeight="1">
      <c r="A28" s="409"/>
      <c r="B28" s="410"/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11"/>
      <c r="P28" s="409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honeticPr fontId="85"/>
  <printOptions horizontalCentered="1"/>
  <pageMargins left="0.15" right="0.16" top="0.78740157480314965" bottom="0.78740157480314965" header="0.31496062992125984" footer="0.31496062992125984"/>
  <pageSetup paperSize="9" scale="5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S38"/>
  <sheetViews>
    <sheetView view="pageBreakPreview" zoomScale="85" zoomScaleSheetLayoutView="85" workbookViewId="0">
      <selection activeCell="D5" sqref="D5:O20"/>
    </sheetView>
  </sheetViews>
  <sheetFormatPr defaultColWidth="8.85546875" defaultRowHeight="14.25" customHeight="1" zeroHeight="1"/>
  <cols>
    <col min="1" max="1" width="11.85546875" style="351" customWidth="1"/>
    <col min="2" max="2" width="46.42578125" style="351" customWidth="1"/>
    <col min="3" max="3" width="22.85546875" style="351" bestFit="1" customWidth="1"/>
    <col min="4" max="13" width="14.140625" style="351" customWidth="1"/>
    <col min="14" max="14" width="15" style="351" customWidth="1"/>
    <col min="15" max="15" width="17.42578125" style="351" customWidth="1"/>
    <col min="16" max="16" width="8.85546875" style="351"/>
    <col min="17" max="17" width="17" style="351" customWidth="1"/>
    <col min="18" max="18" width="15" style="351" customWidth="1"/>
    <col min="19" max="19" width="14.5703125" style="351" bestFit="1" customWidth="1"/>
    <col min="20" max="16384" width="8.85546875" style="351"/>
  </cols>
  <sheetData>
    <row r="1" spans="1:19" ht="53.25" customHeight="1">
      <c r="A1" s="350"/>
      <c r="B1" s="350"/>
      <c r="D1" s="352"/>
      <c r="E1" s="353"/>
      <c r="F1" s="353"/>
      <c r="G1" s="353"/>
      <c r="H1" s="353"/>
      <c r="I1" s="353"/>
      <c r="J1" s="353"/>
      <c r="K1" s="353"/>
      <c r="L1" s="353"/>
      <c r="M1" s="352"/>
      <c r="N1" s="353"/>
      <c r="O1" s="353"/>
      <c r="P1" s="353"/>
    </row>
    <row r="2" spans="1:19" ht="37.5" customHeight="1">
      <c r="A2" s="861" t="str">
        <f>'RESUMO MODULO MINIMO'!$A$5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2" s="861"/>
      <c r="C2" s="861"/>
      <c r="D2" s="861"/>
      <c r="E2" s="861"/>
      <c r="F2" s="861"/>
      <c r="G2" s="861"/>
      <c r="H2" s="861"/>
      <c r="I2" s="861"/>
      <c r="J2" s="861"/>
      <c r="K2" s="861"/>
      <c r="L2" s="861"/>
      <c r="M2" s="861"/>
      <c r="N2" s="861"/>
      <c r="O2" s="861"/>
      <c r="P2" s="412"/>
    </row>
    <row r="3" spans="1:19" ht="15.75" customHeight="1">
      <c r="A3" s="860" t="s">
        <v>429</v>
      </c>
      <c r="B3" s="860"/>
      <c r="C3" s="860"/>
      <c r="D3" s="860"/>
      <c r="E3" s="860"/>
      <c r="F3" s="860"/>
      <c r="G3" s="860"/>
      <c r="H3" s="860"/>
      <c r="I3" s="860"/>
      <c r="J3" s="860"/>
      <c r="K3" s="860"/>
      <c r="L3" s="860"/>
      <c r="M3" s="860"/>
      <c r="N3" s="860"/>
      <c r="O3" s="860"/>
      <c r="P3" s="413"/>
    </row>
    <row r="4" spans="1:19" ht="15.75" thickBot="1">
      <c r="A4" s="436" t="s">
        <v>162</v>
      </c>
      <c r="B4" s="437" t="s">
        <v>261</v>
      </c>
      <c r="C4" s="438" t="s">
        <v>275</v>
      </c>
      <c r="D4" s="439" t="s">
        <v>276</v>
      </c>
      <c r="E4" s="439" t="s">
        <v>277</v>
      </c>
      <c r="F4" s="439" t="s">
        <v>278</v>
      </c>
      <c r="G4" s="439" t="s">
        <v>279</v>
      </c>
      <c r="H4" s="439" t="s">
        <v>280</v>
      </c>
      <c r="I4" s="439" t="s">
        <v>281</v>
      </c>
      <c r="J4" s="439" t="s">
        <v>282</v>
      </c>
      <c r="K4" s="439" t="s">
        <v>283</v>
      </c>
      <c r="L4" s="439" t="s">
        <v>284</v>
      </c>
      <c r="M4" s="439" t="s">
        <v>285</v>
      </c>
      <c r="N4" s="439" t="s">
        <v>286</v>
      </c>
      <c r="O4" s="440" t="s">
        <v>287</v>
      </c>
    </row>
    <row r="5" spans="1:19">
      <c r="A5" s="355"/>
      <c r="B5" s="356" t="str">
        <f>'RESUMO MODULO MINIMO'!$D$11</f>
        <v>MOBILIZAÇÃO</v>
      </c>
      <c r="C5" s="357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Q5" s="359">
        <f>SUM(D5:O5)</f>
        <v>0</v>
      </c>
    </row>
    <row r="6" spans="1:19" ht="15" thickBot="1">
      <c r="A6" s="360"/>
      <c r="B6" s="361"/>
      <c r="C6" s="362">
        <f>SUM('PLANILHA LOTE 02'!L12:L14)</f>
        <v>0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Q6" s="364">
        <f>SUM(D6:O6)</f>
        <v>0</v>
      </c>
      <c r="R6" s="364">
        <f>C6</f>
        <v>0</v>
      </c>
      <c r="S6" s="364">
        <f>Q6-R6</f>
        <v>0</v>
      </c>
    </row>
    <row r="7" spans="1:19" ht="15" customHeight="1" thickTop="1">
      <c r="A7" s="365"/>
      <c r="B7" s="366" t="str">
        <f>'RESUMO MODULO MINIMO'!D15</f>
        <v>TERRAPLEANGEM</v>
      </c>
      <c r="C7" s="367"/>
      <c r="D7" s="368"/>
      <c r="E7" s="368"/>
      <c r="F7" s="369"/>
      <c r="G7" s="369"/>
      <c r="H7" s="369"/>
      <c r="I7" s="369"/>
      <c r="J7" s="369"/>
      <c r="K7" s="369"/>
      <c r="L7" s="369"/>
      <c r="M7" s="369"/>
      <c r="N7" s="369"/>
      <c r="O7" s="369"/>
      <c r="Q7" s="359">
        <f t="shared" ref="Q7:Q12" si="0">SUM(F7:O7)</f>
        <v>0</v>
      </c>
      <c r="S7" s="364"/>
    </row>
    <row r="8" spans="1:19" ht="15" thickBot="1">
      <c r="A8" s="371"/>
      <c r="B8" s="372"/>
      <c r="C8" s="373">
        <f>SUM('PLANILHA LOTE 02'!L16:L18)</f>
        <v>0</v>
      </c>
      <c r="D8" s="374"/>
      <c r="E8" s="374"/>
      <c r="F8" s="375"/>
      <c r="G8" s="375"/>
      <c r="H8" s="375"/>
      <c r="I8" s="375"/>
      <c r="J8" s="375"/>
      <c r="K8" s="375"/>
      <c r="L8" s="375"/>
      <c r="M8" s="375"/>
      <c r="N8" s="375"/>
      <c r="O8" s="375"/>
      <c r="Q8" s="364">
        <f t="shared" si="0"/>
        <v>0</v>
      </c>
      <c r="R8" s="364">
        <f>C8</f>
        <v>0</v>
      </c>
      <c r="S8" s="364">
        <f>Q8-R8</f>
        <v>0</v>
      </c>
    </row>
    <row r="9" spans="1:19" ht="15" customHeight="1" thickTop="1">
      <c r="A9" s="365"/>
      <c r="B9" s="366" t="str">
        <f>'RESUMO MODULO MINIMO'!$D$19</f>
        <v>PAVIMENTAÇÃO</v>
      </c>
      <c r="C9" s="367"/>
      <c r="D9" s="368"/>
      <c r="E9" s="368"/>
      <c r="F9" s="369"/>
      <c r="G9" s="369"/>
      <c r="H9" s="369"/>
      <c r="I9" s="369"/>
      <c r="J9" s="369"/>
      <c r="K9" s="369"/>
      <c r="L9" s="369"/>
      <c r="M9" s="369"/>
      <c r="N9" s="369"/>
      <c r="O9" s="369"/>
      <c r="Q9" s="359">
        <f t="shared" si="0"/>
        <v>0</v>
      </c>
      <c r="S9" s="364"/>
    </row>
    <row r="10" spans="1:19" ht="15" thickBot="1">
      <c r="A10" s="371"/>
      <c r="B10" s="372"/>
      <c r="C10" s="373">
        <f>SUM('PLANILHA LOTE 02'!L20:L25)+'PLANILHA LOTE 02'!L27+'PLANILHA LOTE 02'!L28+'PLANILHA LOTE 02'!L29</f>
        <v>0</v>
      </c>
      <c r="D10" s="374"/>
      <c r="E10" s="374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Q10" s="364">
        <f t="shared" si="0"/>
        <v>0</v>
      </c>
      <c r="R10" s="364">
        <f>C10</f>
        <v>0</v>
      </c>
      <c r="S10" s="364">
        <f>Q10-R10</f>
        <v>0</v>
      </c>
    </row>
    <row r="11" spans="1:19" ht="15" customHeight="1" thickTop="1">
      <c r="A11" s="365"/>
      <c r="B11" s="377" t="str">
        <f>'RESUMO MODULO MINIMO'!$D$30</f>
        <v>SINALIZAÇÃO</v>
      </c>
      <c r="C11" s="378"/>
      <c r="D11" s="368"/>
      <c r="E11" s="368"/>
      <c r="F11" s="369"/>
      <c r="G11" s="369"/>
      <c r="H11" s="369"/>
      <c r="I11" s="369"/>
      <c r="J11" s="369"/>
      <c r="K11" s="369"/>
      <c r="L11" s="369"/>
      <c r="M11" s="369"/>
      <c r="N11" s="369"/>
      <c r="O11" s="370"/>
      <c r="Q11" s="359">
        <f t="shared" si="0"/>
        <v>0</v>
      </c>
      <c r="S11" s="364"/>
    </row>
    <row r="12" spans="1:19" ht="15" thickBot="1">
      <c r="A12" s="360"/>
      <c r="B12" s="361"/>
      <c r="C12" s="379">
        <f>SUM('PLANILHA LOTE 02'!L31:L32)</f>
        <v>0</v>
      </c>
      <c r="D12" s="380"/>
      <c r="E12" s="380"/>
      <c r="F12" s="375"/>
      <c r="G12" s="375"/>
      <c r="H12" s="375"/>
      <c r="I12" s="375"/>
      <c r="J12" s="375"/>
      <c r="K12" s="375"/>
      <c r="L12" s="375"/>
      <c r="M12" s="375"/>
      <c r="N12" s="375"/>
      <c r="O12" s="375"/>
      <c r="Q12" s="364">
        <f t="shared" si="0"/>
        <v>0</v>
      </c>
      <c r="R12" s="364">
        <f>C12</f>
        <v>0</v>
      </c>
      <c r="S12" s="364">
        <f>Q12-R12</f>
        <v>0</v>
      </c>
    </row>
    <row r="13" spans="1:19" ht="15" thickTop="1">
      <c r="A13" s="381"/>
      <c r="B13" s="382" t="str">
        <f>'RESUMO MODULO MINIMO'!$D$33</f>
        <v>DRENAGEM</v>
      </c>
      <c r="C13" s="383"/>
      <c r="D13" s="384"/>
      <c r="E13" s="384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Q13" s="359">
        <f>SUM(D13:O13)</f>
        <v>0</v>
      </c>
      <c r="S13" s="364"/>
    </row>
    <row r="14" spans="1:19" ht="15" thickBot="1">
      <c r="A14" s="385"/>
      <c r="B14" s="386"/>
      <c r="C14" s="387">
        <f>'PLANILHA LOTE 02'!L34</f>
        <v>0</v>
      </c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O14" s="376"/>
      <c r="Q14" s="364">
        <f>SUM(D14:O14)</f>
        <v>0</v>
      </c>
      <c r="R14" s="364">
        <f>C14</f>
        <v>0</v>
      </c>
      <c r="S14" s="364">
        <f>Q14-R14</f>
        <v>0</v>
      </c>
    </row>
    <row r="15" spans="1:19" ht="12" customHeight="1" thickTop="1">
      <c r="A15" s="365"/>
      <c r="B15" s="377" t="str">
        <f>'RESUMO MODULO MINIMO'!$D$35</f>
        <v>LIMPEZA GERAL</v>
      </c>
      <c r="C15" s="367"/>
      <c r="D15" s="369"/>
      <c r="E15" s="369"/>
      <c r="F15" s="369"/>
      <c r="G15" s="369"/>
      <c r="H15" s="369"/>
      <c r="I15" s="369"/>
      <c r="J15" s="369"/>
      <c r="K15" s="369"/>
      <c r="L15" s="369"/>
      <c r="M15" s="369"/>
      <c r="N15" s="369"/>
      <c r="O15" s="369"/>
      <c r="Q15" s="359">
        <f t="shared" ref="Q15:Q20" si="1">SUM(D15:O15)</f>
        <v>0</v>
      </c>
      <c r="S15" s="364"/>
    </row>
    <row r="16" spans="1:19" ht="15" thickBot="1">
      <c r="A16" s="388"/>
      <c r="B16" s="389"/>
      <c r="C16" s="390">
        <f>'PLANILHA LOTE 02'!L36</f>
        <v>0</v>
      </c>
      <c r="D16" s="375"/>
      <c r="E16" s="375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Q16" s="364">
        <f t="shared" si="1"/>
        <v>0</v>
      </c>
      <c r="R16" s="364">
        <f>C16</f>
        <v>0</v>
      </c>
      <c r="S16" s="364">
        <f>Q16-R16</f>
        <v>0</v>
      </c>
    </row>
    <row r="17" spans="1:19" ht="12" customHeight="1" thickTop="1">
      <c r="A17" s="365"/>
      <c r="B17" s="377" t="str">
        <f>'RESUMO MODULO MINIMO'!D37</f>
        <v>SERVIÇOS COMPLEMENTARES</v>
      </c>
      <c r="C17" s="367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Q17" s="359">
        <f t="shared" si="1"/>
        <v>0</v>
      </c>
      <c r="S17" s="364"/>
    </row>
    <row r="18" spans="1:19" ht="15" thickBot="1">
      <c r="A18" s="388"/>
      <c r="B18" s="389"/>
      <c r="C18" s="390">
        <f>'PLANILHA LOTE 02'!L38</f>
        <v>0</v>
      </c>
      <c r="D18" s="375"/>
      <c r="E18" s="375"/>
      <c r="F18" s="375"/>
      <c r="G18" s="375"/>
      <c r="H18" s="375"/>
      <c r="I18" s="375"/>
      <c r="J18" s="375"/>
      <c r="K18" s="375"/>
      <c r="L18" s="375"/>
      <c r="M18" s="375"/>
      <c r="N18" s="375"/>
      <c r="O18" s="375"/>
      <c r="Q18" s="364">
        <f t="shared" si="1"/>
        <v>0</v>
      </c>
      <c r="R18" s="364">
        <f>C18</f>
        <v>0</v>
      </c>
      <c r="S18" s="364">
        <f>Q18-R18</f>
        <v>0</v>
      </c>
    </row>
    <row r="19" spans="1:19" ht="12" customHeight="1" thickTop="1">
      <c r="A19" s="365"/>
      <c r="B19" s="377" t="str">
        <f>'RESUMO MODULO MINIMO'!$D$39</f>
        <v>PROJETO EXECUTIVO</v>
      </c>
      <c r="C19" s="367"/>
      <c r="D19" s="369"/>
      <c r="E19" s="369"/>
      <c r="F19" s="369"/>
      <c r="G19" s="369"/>
      <c r="H19" s="369"/>
      <c r="I19" s="369"/>
      <c r="J19" s="369"/>
      <c r="K19" s="369"/>
      <c r="L19" s="369"/>
      <c r="M19" s="369"/>
      <c r="N19" s="369"/>
      <c r="O19" s="370"/>
      <c r="Q19" s="359">
        <f t="shared" si="1"/>
        <v>0</v>
      </c>
      <c r="S19" s="364"/>
    </row>
    <row r="20" spans="1:19" ht="15" thickBot="1">
      <c r="A20" s="388"/>
      <c r="B20" s="389"/>
      <c r="C20" s="390">
        <f>'PLANILHA LOTE 02'!L40</f>
        <v>0</v>
      </c>
      <c r="D20" s="375"/>
      <c r="E20" s="375"/>
      <c r="F20" s="375"/>
      <c r="G20" s="375"/>
      <c r="H20" s="375"/>
      <c r="I20" s="375"/>
      <c r="J20" s="375"/>
      <c r="K20" s="375"/>
      <c r="L20" s="375"/>
      <c r="M20" s="375"/>
      <c r="N20" s="375"/>
      <c r="O20" s="376"/>
      <c r="Q20" s="364">
        <f t="shared" si="1"/>
        <v>0</v>
      </c>
      <c r="R20" s="364">
        <f>C20</f>
        <v>0</v>
      </c>
      <c r="S20" s="364">
        <f>Q20-R20</f>
        <v>0</v>
      </c>
    </row>
    <row r="21" spans="1:19" ht="15" thickTop="1">
      <c r="A21" s="414"/>
      <c r="B21" s="415"/>
      <c r="C21" s="416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8"/>
      <c r="Q21" s="364"/>
      <c r="R21" s="364"/>
      <c r="S21" s="364"/>
    </row>
    <row r="22" spans="1:19">
      <c r="A22" s="862" t="s">
        <v>288</v>
      </c>
      <c r="B22" s="863"/>
      <c r="C22" s="391"/>
      <c r="D22" s="392" t="e">
        <f>SUM(D6+D8+D10+D12+D14+D16+D18+D20)/$O$27</f>
        <v>#DIV/0!</v>
      </c>
      <c r="E22" s="392" t="e">
        <f t="shared" ref="E22:O22" si="2">SUM(E6+E8+E10+E12+E14+E16+E18+E20)/$O$27</f>
        <v>#DIV/0!</v>
      </c>
      <c r="F22" s="392" t="e">
        <f t="shared" si="2"/>
        <v>#DIV/0!</v>
      </c>
      <c r="G22" s="392" t="e">
        <f t="shared" si="2"/>
        <v>#DIV/0!</v>
      </c>
      <c r="H22" s="392" t="e">
        <f t="shared" si="2"/>
        <v>#DIV/0!</v>
      </c>
      <c r="I22" s="392" t="e">
        <f t="shared" si="2"/>
        <v>#DIV/0!</v>
      </c>
      <c r="J22" s="392" t="e">
        <f t="shared" si="2"/>
        <v>#DIV/0!</v>
      </c>
      <c r="K22" s="392" t="e">
        <f t="shared" si="2"/>
        <v>#DIV/0!</v>
      </c>
      <c r="L22" s="392" t="e">
        <f t="shared" si="2"/>
        <v>#DIV/0!</v>
      </c>
      <c r="M22" s="392" t="e">
        <f t="shared" si="2"/>
        <v>#DIV/0!</v>
      </c>
      <c r="N22" s="392" t="e">
        <f t="shared" si="2"/>
        <v>#DIV/0!</v>
      </c>
      <c r="O22" s="392" t="e">
        <f t="shared" si="2"/>
        <v>#DIV/0!</v>
      </c>
      <c r="Q22" s="359"/>
      <c r="S22" s="364"/>
    </row>
    <row r="23" spans="1:19">
      <c r="A23" s="864" t="s">
        <v>221</v>
      </c>
      <c r="B23" s="865"/>
      <c r="C23" s="393"/>
      <c r="D23" s="394" t="e">
        <f>$O$27*D22</f>
        <v>#DIV/0!</v>
      </c>
      <c r="E23" s="394" t="e">
        <f>$O$27*E22</f>
        <v>#DIV/0!</v>
      </c>
      <c r="F23" s="394" t="e">
        <f t="shared" ref="F23:O23" si="3">$O$27*F22</f>
        <v>#DIV/0!</v>
      </c>
      <c r="G23" s="394" t="e">
        <f t="shared" si="3"/>
        <v>#DIV/0!</v>
      </c>
      <c r="H23" s="394" t="e">
        <f t="shared" si="3"/>
        <v>#DIV/0!</v>
      </c>
      <c r="I23" s="394" t="e">
        <f t="shared" si="3"/>
        <v>#DIV/0!</v>
      </c>
      <c r="J23" s="394" t="e">
        <f t="shared" si="3"/>
        <v>#DIV/0!</v>
      </c>
      <c r="K23" s="394" t="e">
        <f t="shared" si="3"/>
        <v>#DIV/0!</v>
      </c>
      <c r="L23" s="394" t="e">
        <f t="shared" si="3"/>
        <v>#DIV/0!</v>
      </c>
      <c r="M23" s="394" t="e">
        <f t="shared" si="3"/>
        <v>#DIV/0!</v>
      </c>
      <c r="N23" s="394" t="e">
        <f t="shared" si="3"/>
        <v>#DIV/0!</v>
      </c>
      <c r="O23" s="395" t="e">
        <f t="shared" si="3"/>
        <v>#DIV/0!</v>
      </c>
      <c r="P23" s="364"/>
      <c r="Q23" s="364"/>
      <c r="R23" s="364"/>
      <c r="S23" s="364"/>
    </row>
    <row r="24" spans="1:19">
      <c r="A24" s="864" t="s">
        <v>289</v>
      </c>
      <c r="B24" s="865"/>
      <c r="C24" s="396"/>
      <c r="D24" s="397" t="e">
        <f>D22</f>
        <v>#DIV/0!</v>
      </c>
      <c r="E24" s="397" t="e">
        <f>D24+E22</f>
        <v>#DIV/0!</v>
      </c>
      <c r="F24" s="397" t="e">
        <f t="shared" ref="F24:O25" si="4">E24+F22</f>
        <v>#DIV/0!</v>
      </c>
      <c r="G24" s="397" t="e">
        <f t="shared" si="4"/>
        <v>#DIV/0!</v>
      </c>
      <c r="H24" s="397" t="e">
        <f t="shared" si="4"/>
        <v>#DIV/0!</v>
      </c>
      <c r="I24" s="397" t="e">
        <f t="shared" si="4"/>
        <v>#DIV/0!</v>
      </c>
      <c r="J24" s="397" t="e">
        <f t="shared" si="4"/>
        <v>#DIV/0!</v>
      </c>
      <c r="K24" s="397" t="e">
        <f t="shared" si="4"/>
        <v>#DIV/0!</v>
      </c>
      <c r="L24" s="397" t="e">
        <f t="shared" si="4"/>
        <v>#DIV/0!</v>
      </c>
      <c r="M24" s="397" t="e">
        <f t="shared" si="4"/>
        <v>#DIV/0!</v>
      </c>
      <c r="N24" s="397" t="e">
        <f t="shared" si="4"/>
        <v>#DIV/0!</v>
      </c>
      <c r="O24" s="398" t="e">
        <f t="shared" si="4"/>
        <v>#DIV/0!</v>
      </c>
      <c r="Q24" s="359"/>
      <c r="S24" s="364"/>
    </row>
    <row r="25" spans="1:19" ht="15" thickBot="1">
      <c r="A25" s="858" t="s">
        <v>290</v>
      </c>
      <c r="B25" s="859"/>
      <c r="C25" s="399"/>
      <c r="D25" s="400" t="e">
        <f>D23</f>
        <v>#DIV/0!</v>
      </c>
      <c r="E25" s="400" t="e">
        <f>D25+E23</f>
        <v>#DIV/0!</v>
      </c>
      <c r="F25" s="400" t="e">
        <f t="shared" si="4"/>
        <v>#DIV/0!</v>
      </c>
      <c r="G25" s="400" t="e">
        <f t="shared" si="4"/>
        <v>#DIV/0!</v>
      </c>
      <c r="H25" s="400" t="e">
        <f t="shared" si="4"/>
        <v>#DIV/0!</v>
      </c>
      <c r="I25" s="400" t="e">
        <f t="shared" si="4"/>
        <v>#DIV/0!</v>
      </c>
      <c r="J25" s="400" t="e">
        <f t="shared" si="4"/>
        <v>#DIV/0!</v>
      </c>
      <c r="K25" s="400" t="e">
        <f t="shared" si="4"/>
        <v>#DIV/0!</v>
      </c>
      <c r="L25" s="400" t="e">
        <f t="shared" si="4"/>
        <v>#DIV/0!</v>
      </c>
      <c r="M25" s="400" t="e">
        <f t="shared" si="4"/>
        <v>#DIV/0!</v>
      </c>
      <c r="N25" s="400" t="e">
        <f t="shared" si="4"/>
        <v>#DIV/0!</v>
      </c>
      <c r="O25" s="401" t="e">
        <f t="shared" si="4"/>
        <v>#DIV/0!</v>
      </c>
      <c r="P25" s="364"/>
      <c r="Q25" s="364"/>
      <c r="R25" s="364"/>
      <c r="S25" s="364"/>
    </row>
    <row r="26" spans="1:19" ht="15" thickBot="1">
      <c r="A26" s="402"/>
      <c r="B26" s="402"/>
      <c r="C26" s="402"/>
      <c r="D26" s="402"/>
      <c r="E26" s="402"/>
      <c r="F26" s="402"/>
      <c r="G26" s="402"/>
      <c r="H26" s="402"/>
      <c r="I26" s="402"/>
      <c r="J26" s="402"/>
      <c r="K26" s="402"/>
      <c r="L26" s="402"/>
      <c r="M26" s="402"/>
      <c r="N26" s="402"/>
      <c r="O26" s="402"/>
      <c r="P26" s="402"/>
    </row>
    <row r="27" spans="1:19" ht="15" thickBot="1">
      <c r="A27" s="403"/>
      <c r="B27" s="404"/>
      <c r="C27" s="405"/>
      <c r="D27" s="406" t="s">
        <v>291</v>
      </c>
      <c r="E27" s="407"/>
      <c r="F27" s="407"/>
      <c r="G27" s="407"/>
      <c r="H27" s="407"/>
      <c r="I27" s="407"/>
      <c r="J27" s="407"/>
      <c r="K27" s="407"/>
      <c r="L27" s="407"/>
      <c r="M27" s="407"/>
      <c r="N27" s="407" t="s">
        <v>292</v>
      </c>
      <c r="O27" s="408">
        <f>C6+C8+C10+C12+C14+C16+C18+C20</f>
        <v>0</v>
      </c>
      <c r="P27" s="354"/>
    </row>
    <row r="28" spans="1:19" ht="16.5" customHeight="1">
      <c r="A28" s="409"/>
      <c r="B28" s="410"/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11"/>
      <c r="P28" s="409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S38"/>
  <sheetViews>
    <sheetView view="pageBreakPreview" zoomScale="85" zoomScaleSheetLayoutView="85" workbookViewId="0">
      <selection activeCell="I12" sqref="I12"/>
    </sheetView>
  </sheetViews>
  <sheetFormatPr defaultColWidth="8.85546875" defaultRowHeight="14.25" customHeight="1" zeroHeight="1"/>
  <cols>
    <col min="1" max="1" width="11.85546875" style="351" customWidth="1"/>
    <col min="2" max="2" width="46.42578125" style="351" customWidth="1"/>
    <col min="3" max="3" width="22.85546875" style="351" bestFit="1" customWidth="1"/>
    <col min="4" max="13" width="14.140625" style="351" customWidth="1"/>
    <col min="14" max="14" width="15" style="351" customWidth="1"/>
    <col min="15" max="15" width="17.42578125" style="351" customWidth="1"/>
    <col min="16" max="16" width="8.85546875" style="351"/>
    <col min="17" max="17" width="17" style="351" customWidth="1"/>
    <col min="18" max="18" width="15" style="351" customWidth="1"/>
    <col min="19" max="19" width="14.5703125" style="351" bestFit="1" customWidth="1"/>
    <col min="20" max="16384" width="8.85546875" style="351"/>
  </cols>
  <sheetData>
    <row r="1" spans="1:19" ht="53.25" customHeight="1">
      <c r="A1" s="350"/>
      <c r="B1" s="350"/>
      <c r="D1" s="352"/>
      <c r="E1" s="353"/>
      <c r="F1" s="353"/>
      <c r="G1" s="353"/>
      <c r="H1" s="353"/>
      <c r="I1" s="353"/>
      <c r="J1" s="353"/>
      <c r="K1" s="353"/>
      <c r="L1" s="353"/>
      <c r="M1" s="352"/>
      <c r="N1" s="353"/>
      <c r="O1" s="353"/>
      <c r="P1" s="353"/>
    </row>
    <row r="2" spans="1:19" ht="37.5" customHeight="1">
      <c r="A2" s="861" t="str">
        <f>'RESUMO MODULO MINIMO'!$A$5</f>
        <v>EXECUÇÃO DE SERVIÇOS DE IMPLANTAÇÃO DE PAVIMENTAÇÃO COM APLICAÇÃO DE CONCRETO BETUMINOSO USINADO A QUENTE (CBUQ), EM VIAS URBANAS E RURAIS DE MUNICÍPIOS DIVERSOS NA ÁREA DE ATUAÇÃO DA 2ª SUPERINTENDÊNCIA REGIONAL DA CODEVASF, NO ESTADO DA BAHIA</v>
      </c>
      <c r="B2" s="861"/>
      <c r="C2" s="861"/>
      <c r="D2" s="861"/>
      <c r="E2" s="861"/>
      <c r="F2" s="861"/>
      <c r="G2" s="861"/>
      <c r="H2" s="861"/>
      <c r="I2" s="861"/>
      <c r="J2" s="861"/>
      <c r="K2" s="861"/>
      <c r="L2" s="861"/>
      <c r="M2" s="861"/>
      <c r="N2" s="861"/>
      <c r="O2" s="861"/>
      <c r="P2" s="412"/>
    </row>
    <row r="3" spans="1:19" ht="15.75" customHeight="1">
      <c r="A3" s="860" t="s">
        <v>430</v>
      </c>
      <c r="B3" s="860"/>
      <c r="C3" s="860"/>
      <c r="D3" s="860"/>
      <c r="E3" s="860"/>
      <c r="F3" s="860"/>
      <c r="G3" s="860"/>
      <c r="H3" s="860"/>
      <c r="I3" s="860"/>
      <c r="J3" s="860"/>
      <c r="K3" s="860"/>
      <c r="L3" s="860"/>
      <c r="M3" s="860"/>
      <c r="N3" s="860"/>
      <c r="O3" s="860"/>
      <c r="P3" s="413"/>
    </row>
    <row r="4" spans="1:19" ht="15.75" thickBot="1">
      <c r="A4" s="436" t="s">
        <v>162</v>
      </c>
      <c r="B4" s="437" t="s">
        <v>261</v>
      </c>
      <c r="C4" s="438" t="s">
        <v>275</v>
      </c>
      <c r="D4" s="439" t="s">
        <v>276</v>
      </c>
      <c r="E4" s="439" t="s">
        <v>277</v>
      </c>
      <c r="F4" s="439" t="s">
        <v>278</v>
      </c>
      <c r="G4" s="439" t="s">
        <v>279</v>
      </c>
      <c r="H4" s="439" t="s">
        <v>280</v>
      </c>
      <c r="I4" s="439" t="s">
        <v>281</v>
      </c>
      <c r="J4" s="439" t="s">
        <v>282</v>
      </c>
      <c r="K4" s="439" t="s">
        <v>283</v>
      </c>
      <c r="L4" s="439" t="s">
        <v>284</v>
      </c>
      <c r="M4" s="439" t="s">
        <v>285</v>
      </c>
      <c r="N4" s="439" t="s">
        <v>286</v>
      </c>
      <c r="O4" s="440" t="s">
        <v>287</v>
      </c>
    </row>
    <row r="5" spans="1:19">
      <c r="A5" s="355"/>
      <c r="B5" s="356" t="str">
        <f>'RESUMO MODULO MINIMO'!$D$11</f>
        <v>MOBILIZAÇÃO</v>
      </c>
      <c r="C5" s="357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Q5" s="359">
        <f>SUM(D5:O5)</f>
        <v>0</v>
      </c>
    </row>
    <row r="6" spans="1:19" ht="15" thickBot="1">
      <c r="A6" s="360"/>
      <c r="B6" s="361"/>
      <c r="C6" s="362">
        <f>SUM('PLANILHA LOTE 03'!L12:L14)</f>
        <v>0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Q6" s="364">
        <f>SUM(D6:O6)</f>
        <v>0</v>
      </c>
      <c r="R6" s="364">
        <f>C6</f>
        <v>0</v>
      </c>
      <c r="S6" s="364">
        <f>Q6-R6</f>
        <v>0</v>
      </c>
    </row>
    <row r="7" spans="1:19" ht="15" customHeight="1" thickTop="1">
      <c r="A7" s="365"/>
      <c r="B7" s="366" t="str">
        <f>'RESUMO MODULO MINIMO'!D15</f>
        <v>TERRAPLEANGEM</v>
      </c>
      <c r="C7" s="367"/>
      <c r="D7" s="368"/>
      <c r="E7" s="368"/>
      <c r="F7" s="369"/>
      <c r="G7" s="369"/>
      <c r="H7" s="369"/>
      <c r="I7" s="369"/>
      <c r="J7" s="369"/>
      <c r="K7" s="369"/>
      <c r="L7" s="369"/>
      <c r="M7" s="369"/>
      <c r="N7" s="369"/>
      <c r="O7" s="369"/>
      <c r="Q7" s="359">
        <f t="shared" ref="Q7:Q12" si="0">SUM(F7:O7)</f>
        <v>0</v>
      </c>
      <c r="S7" s="364"/>
    </row>
    <row r="8" spans="1:19" ht="15" thickBot="1">
      <c r="A8" s="371"/>
      <c r="B8" s="372"/>
      <c r="C8" s="373">
        <f>SUM('PLANILHA LOTE 03'!L16:L18)</f>
        <v>0</v>
      </c>
      <c r="D8" s="374"/>
      <c r="E8" s="374"/>
      <c r="F8" s="375"/>
      <c r="G8" s="375"/>
      <c r="H8" s="375"/>
      <c r="I8" s="375"/>
      <c r="J8" s="375"/>
      <c r="K8" s="375"/>
      <c r="L8" s="375"/>
      <c r="M8" s="375"/>
      <c r="N8" s="375"/>
      <c r="O8" s="375"/>
      <c r="Q8" s="364">
        <f t="shared" si="0"/>
        <v>0</v>
      </c>
      <c r="R8" s="364">
        <f>C8</f>
        <v>0</v>
      </c>
      <c r="S8" s="364">
        <f>Q8-R8</f>
        <v>0</v>
      </c>
    </row>
    <row r="9" spans="1:19" ht="15" customHeight="1" thickTop="1">
      <c r="A9" s="365"/>
      <c r="B9" s="366" t="str">
        <f>'RESUMO MODULO MINIMO'!$D$19</f>
        <v>PAVIMENTAÇÃO</v>
      </c>
      <c r="C9" s="367"/>
      <c r="D9" s="368"/>
      <c r="E9" s="368"/>
      <c r="F9" s="369"/>
      <c r="G9" s="369"/>
      <c r="H9" s="369"/>
      <c r="I9" s="369"/>
      <c r="J9" s="369"/>
      <c r="K9" s="369"/>
      <c r="L9" s="369"/>
      <c r="M9" s="369"/>
      <c r="N9" s="369"/>
      <c r="O9" s="369"/>
      <c r="Q9" s="359">
        <f t="shared" si="0"/>
        <v>0</v>
      </c>
      <c r="S9" s="364"/>
    </row>
    <row r="10" spans="1:19" ht="15" thickBot="1">
      <c r="A10" s="371"/>
      <c r="B10" s="372"/>
      <c r="C10" s="373">
        <f>SUM('PLANILHA LOTE 03'!L20:L25)+'PLANILHA LOTE 03'!L27+'PLANILHA LOTE 03'!L28+'PLANILHA LOTE 03'!L29</f>
        <v>0</v>
      </c>
      <c r="D10" s="374"/>
      <c r="E10" s="374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Q10" s="364">
        <f t="shared" si="0"/>
        <v>0</v>
      </c>
      <c r="R10" s="364">
        <f>C10</f>
        <v>0</v>
      </c>
      <c r="S10" s="364">
        <f>Q10-R10</f>
        <v>0</v>
      </c>
    </row>
    <row r="11" spans="1:19" ht="15" customHeight="1" thickTop="1">
      <c r="A11" s="365"/>
      <c r="B11" s="377" t="str">
        <f>'RESUMO MODULO MINIMO'!$D$30</f>
        <v>SINALIZAÇÃO</v>
      </c>
      <c r="C11" s="378"/>
      <c r="D11" s="368"/>
      <c r="E11" s="368"/>
      <c r="F11" s="369"/>
      <c r="G11" s="369"/>
      <c r="H11" s="369"/>
      <c r="I11" s="369"/>
      <c r="J11" s="369"/>
      <c r="K11" s="369"/>
      <c r="L11" s="369"/>
      <c r="M11" s="369"/>
      <c r="N11" s="369"/>
      <c r="O11" s="370"/>
      <c r="Q11" s="359">
        <f t="shared" si="0"/>
        <v>0</v>
      </c>
      <c r="S11" s="364"/>
    </row>
    <row r="12" spans="1:19" ht="15" thickBot="1">
      <c r="A12" s="360"/>
      <c r="B12" s="361"/>
      <c r="C12" s="379">
        <f>SUM('PLANILHA LOTE 03'!L31:L32)</f>
        <v>0</v>
      </c>
      <c r="D12" s="380"/>
      <c r="E12" s="380"/>
      <c r="F12" s="375"/>
      <c r="G12" s="375"/>
      <c r="H12" s="375"/>
      <c r="I12" s="375"/>
      <c r="J12" s="375"/>
      <c r="K12" s="375"/>
      <c r="L12" s="375"/>
      <c r="M12" s="375"/>
      <c r="N12" s="375"/>
      <c r="O12" s="375"/>
      <c r="Q12" s="364">
        <f t="shared" si="0"/>
        <v>0</v>
      </c>
      <c r="R12" s="364">
        <f>C12</f>
        <v>0</v>
      </c>
      <c r="S12" s="364">
        <f>Q12-R12</f>
        <v>0</v>
      </c>
    </row>
    <row r="13" spans="1:19" ht="15" thickTop="1">
      <c r="A13" s="381"/>
      <c r="B13" s="382" t="str">
        <f>'RESUMO MODULO MINIMO'!$D$33</f>
        <v>DRENAGEM</v>
      </c>
      <c r="C13" s="383"/>
      <c r="D13" s="384"/>
      <c r="E13" s="384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Q13" s="359">
        <f>SUM(D13:O13)</f>
        <v>0</v>
      </c>
      <c r="S13" s="364"/>
    </row>
    <row r="14" spans="1:19" ht="15" thickBot="1">
      <c r="A14" s="385"/>
      <c r="B14" s="386"/>
      <c r="C14" s="387">
        <f>'PLANILHA LOTE 03'!L34</f>
        <v>0</v>
      </c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O14" s="376"/>
      <c r="Q14" s="364">
        <f>SUM(D14:O14)</f>
        <v>0</v>
      </c>
      <c r="R14" s="364">
        <f>C14</f>
        <v>0</v>
      </c>
      <c r="S14" s="364">
        <f>Q14-R14</f>
        <v>0</v>
      </c>
    </row>
    <row r="15" spans="1:19" ht="12" customHeight="1" thickTop="1">
      <c r="A15" s="365"/>
      <c r="B15" s="377" t="str">
        <f>'RESUMO MODULO MINIMO'!$D$35</f>
        <v>LIMPEZA GERAL</v>
      </c>
      <c r="C15" s="367"/>
      <c r="D15" s="369"/>
      <c r="E15" s="369"/>
      <c r="F15" s="369"/>
      <c r="G15" s="369"/>
      <c r="H15" s="369"/>
      <c r="I15" s="369"/>
      <c r="J15" s="369"/>
      <c r="K15" s="369"/>
      <c r="L15" s="369"/>
      <c r="M15" s="369"/>
      <c r="N15" s="369"/>
      <c r="O15" s="369"/>
      <c r="Q15" s="359">
        <f t="shared" ref="Q15:Q20" si="1">SUM(D15:O15)</f>
        <v>0</v>
      </c>
      <c r="S15" s="364"/>
    </row>
    <row r="16" spans="1:19" ht="15" thickBot="1">
      <c r="A16" s="388"/>
      <c r="B16" s="389"/>
      <c r="C16" s="390">
        <f>'PLANILHA LOTE 03'!L36</f>
        <v>0</v>
      </c>
      <c r="D16" s="375"/>
      <c r="E16" s="375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Q16" s="364">
        <f t="shared" si="1"/>
        <v>0</v>
      </c>
      <c r="R16" s="364">
        <f>C16</f>
        <v>0</v>
      </c>
      <c r="S16" s="364">
        <f>Q16-R16</f>
        <v>0</v>
      </c>
    </row>
    <row r="17" spans="1:19" ht="12" customHeight="1" thickTop="1">
      <c r="A17" s="365"/>
      <c r="B17" s="377" t="str">
        <f>'RESUMO MODULO MINIMO'!D37</f>
        <v>SERVIÇOS COMPLEMENTARES</v>
      </c>
      <c r="C17" s="367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Q17" s="359">
        <f t="shared" si="1"/>
        <v>0</v>
      </c>
      <c r="S17" s="364"/>
    </row>
    <row r="18" spans="1:19" ht="15" thickBot="1">
      <c r="A18" s="388"/>
      <c r="B18" s="389"/>
      <c r="C18" s="390">
        <f>'PLANILHA LOTE 03'!L38</f>
        <v>0</v>
      </c>
      <c r="D18" s="375"/>
      <c r="E18" s="375"/>
      <c r="F18" s="375"/>
      <c r="G18" s="375"/>
      <c r="H18" s="375"/>
      <c r="I18" s="375"/>
      <c r="J18" s="375"/>
      <c r="K18" s="375"/>
      <c r="L18" s="375"/>
      <c r="M18" s="375"/>
      <c r="N18" s="375"/>
      <c r="O18" s="375"/>
      <c r="Q18" s="364">
        <f t="shared" si="1"/>
        <v>0</v>
      </c>
      <c r="R18" s="364">
        <f>C18</f>
        <v>0</v>
      </c>
      <c r="S18" s="364">
        <f>Q18-R18</f>
        <v>0</v>
      </c>
    </row>
    <row r="19" spans="1:19" ht="12" customHeight="1" thickTop="1">
      <c r="A19" s="365"/>
      <c r="B19" s="377" t="str">
        <f>'RESUMO MODULO MINIMO'!$D$39</f>
        <v>PROJETO EXECUTIVO</v>
      </c>
      <c r="C19" s="367"/>
      <c r="D19" s="369"/>
      <c r="E19" s="369"/>
      <c r="F19" s="369"/>
      <c r="G19" s="369"/>
      <c r="H19" s="369"/>
      <c r="I19" s="369"/>
      <c r="J19" s="369"/>
      <c r="K19" s="369"/>
      <c r="L19" s="369"/>
      <c r="M19" s="369"/>
      <c r="N19" s="369"/>
      <c r="O19" s="370"/>
      <c r="Q19" s="359">
        <f t="shared" si="1"/>
        <v>0</v>
      </c>
      <c r="S19" s="364"/>
    </row>
    <row r="20" spans="1:19" ht="15" thickBot="1">
      <c r="A20" s="388"/>
      <c r="B20" s="389"/>
      <c r="C20" s="390">
        <f>'PLANILHA LOTE 03'!L40</f>
        <v>0</v>
      </c>
      <c r="D20" s="375"/>
      <c r="E20" s="375"/>
      <c r="F20" s="375"/>
      <c r="G20" s="375"/>
      <c r="H20" s="375"/>
      <c r="I20" s="375"/>
      <c r="J20" s="375"/>
      <c r="K20" s="375"/>
      <c r="L20" s="375"/>
      <c r="M20" s="375"/>
      <c r="N20" s="375"/>
      <c r="O20" s="376"/>
      <c r="Q20" s="364">
        <f t="shared" si="1"/>
        <v>0</v>
      </c>
      <c r="R20" s="364">
        <f>C20</f>
        <v>0</v>
      </c>
      <c r="S20" s="364">
        <f>Q20-R20</f>
        <v>0</v>
      </c>
    </row>
    <row r="21" spans="1:19" ht="15" thickTop="1">
      <c r="A21" s="414"/>
      <c r="B21" s="415"/>
      <c r="C21" s="416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8"/>
      <c r="Q21" s="364"/>
      <c r="R21" s="364"/>
      <c r="S21" s="364"/>
    </row>
    <row r="22" spans="1:19">
      <c r="A22" s="862" t="s">
        <v>288</v>
      </c>
      <c r="B22" s="863"/>
      <c r="C22" s="391"/>
      <c r="D22" s="392" t="e">
        <f>SUM(D6+D8+D10+D12+D14+D16+D18+D20)/$O$27</f>
        <v>#DIV/0!</v>
      </c>
      <c r="E22" s="392" t="e">
        <f t="shared" ref="E22:O22" si="2">SUM(E6+E8+E10+E12+E14+E16+E18+E20)/$O$27</f>
        <v>#DIV/0!</v>
      </c>
      <c r="F22" s="392" t="e">
        <f t="shared" si="2"/>
        <v>#DIV/0!</v>
      </c>
      <c r="G22" s="392" t="e">
        <f t="shared" si="2"/>
        <v>#DIV/0!</v>
      </c>
      <c r="H22" s="392" t="e">
        <f t="shared" si="2"/>
        <v>#DIV/0!</v>
      </c>
      <c r="I22" s="392" t="e">
        <f t="shared" si="2"/>
        <v>#DIV/0!</v>
      </c>
      <c r="J22" s="392" t="e">
        <f t="shared" si="2"/>
        <v>#DIV/0!</v>
      </c>
      <c r="K22" s="392" t="e">
        <f t="shared" si="2"/>
        <v>#DIV/0!</v>
      </c>
      <c r="L22" s="392" t="e">
        <f t="shared" si="2"/>
        <v>#DIV/0!</v>
      </c>
      <c r="M22" s="392" t="e">
        <f t="shared" si="2"/>
        <v>#DIV/0!</v>
      </c>
      <c r="N22" s="392" t="e">
        <f t="shared" si="2"/>
        <v>#DIV/0!</v>
      </c>
      <c r="O22" s="392" t="e">
        <f t="shared" si="2"/>
        <v>#DIV/0!</v>
      </c>
      <c r="Q22" s="359"/>
      <c r="S22" s="364"/>
    </row>
    <row r="23" spans="1:19">
      <c r="A23" s="864" t="s">
        <v>221</v>
      </c>
      <c r="B23" s="865"/>
      <c r="C23" s="393"/>
      <c r="D23" s="394" t="e">
        <f>$O$27*D22</f>
        <v>#DIV/0!</v>
      </c>
      <c r="E23" s="394" t="e">
        <f>$O$27*E22</f>
        <v>#DIV/0!</v>
      </c>
      <c r="F23" s="394" t="e">
        <f t="shared" ref="F23:O23" si="3">$O$27*F22</f>
        <v>#DIV/0!</v>
      </c>
      <c r="G23" s="394" t="e">
        <f t="shared" si="3"/>
        <v>#DIV/0!</v>
      </c>
      <c r="H23" s="394" t="e">
        <f t="shared" si="3"/>
        <v>#DIV/0!</v>
      </c>
      <c r="I23" s="394" t="e">
        <f t="shared" si="3"/>
        <v>#DIV/0!</v>
      </c>
      <c r="J23" s="394" t="e">
        <f t="shared" si="3"/>
        <v>#DIV/0!</v>
      </c>
      <c r="K23" s="394" t="e">
        <f t="shared" si="3"/>
        <v>#DIV/0!</v>
      </c>
      <c r="L23" s="394" t="e">
        <f t="shared" si="3"/>
        <v>#DIV/0!</v>
      </c>
      <c r="M23" s="394" t="e">
        <f t="shared" si="3"/>
        <v>#DIV/0!</v>
      </c>
      <c r="N23" s="394" t="e">
        <f t="shared" si="3"/>
        <v>#DIV/0!</v>
      </c>
      <c r="O23" s="395" t="e">
        <f t="shared" si="3"/>
        <v>#DIV/0!</v>
      </c>
      <c r="P23" s="364"/>
      <c r="Q23" s="364"/>
      <c r="R23" s="364"/>
      <c r="S23" s="364"/>
    </row>
    <row r="24" spans="1:19">
      <c r="A24" s="864" t="s">
        <v>289</v>
      </c>
      <c r="B24" s="865"/>
      <c r="C24" s="396"/>
      <c r="D24" s="397" t="e">
        <f>D22</f>
        <v>#DIV/0!</v>
      </c>
      <c r="E24" s="397" t="e">
        <f>D24+E22</f>
        <v>#DIV/0!</v>
      </c>
      <c r="F24" s="397" t="e">
        <f t="shared" ref="F24:O25" si="4">E24+F22</f>
        <v>#DIV/0!</v>
      </c>
      <c r="G24" s="397" t="e">
        <f t="shared" si="4"/>
        <v>#DIV/0!</v>
      </c>
      <c r="H24" s="397" t="e">
        <f t="shared" si="4"/>
        <v>#DIV/0!</v>
      </c>
      <c r="I24" s="397" t="e">
        <f t="shared" si="4"/>
        <v>#DIV/0!</v>
      </c>
      <c r="J24" s="397" t="e">
        <f t="shared" si="4"/>
        <v>#DIV/0!</v>
      </c>
      <c r="K24" s="397" t="e">
        <f t="shared" si="4"/>
        <v>#DIV/0!</v>
      </c>
      <c r="L24" s="397" t="e">
        <f t="shared" si="4"/>
        <v>#DIV/0!</v>
      </c>
      <c r="M24" s="397" t="e">
        <f t="shared" si="4"/>
        <v>#DIV/0!</v>
      </c>
      <c r="N24" s="397" t="e">
        <f t="shared" si="4"/>
        <v>#DIV/0!</v>
      </c>
      <c r="O24" s="398" t="e">
        <f t="shared" si="4"/>
        <v>#DIV/0!</v>
      </c>
      <c r="Q24" s="359"/>
      <c r="S24" s="364"/>
    </row>
    <row r="25" spans="1:19" ht="15" thickBot="1">
      <c r="A25" s="858" t="s">
        <v>290</v>
      </c>
      <c r="B25" s="859"/>
      <c r="C25" s="399"/>
      <c r="D25" s="400" t="e">
        <f>D23</f>
        <v>#DIV/0!</v>
      </c>
      <c r="E25" s="400" t="e">
        <f>D25+E23</f>
        <v>#DIV/0!</v>
      </c>
      <c r="F25" s="400" t="e">
        <f t="shared" si="4"/>
        <v>#DIV/0!</v>
      </c>
      <c r="G25" s="400" t="e">
        <f t="shared" si="4"/>
        <v>#DIV/0!</v>
      </c>
      <c r="H25" s="400" t="e">
        <f t="shared" si="4"/>
        <v>#DIV/0!</v>
      </c>
      <c r="I25" s="400" t="e">
        <f t="shared" si="4"/>
        <v>#DIV/0!</v>
      </c>
      <c r="J25" s="400" t="e">
        <f t="shared" si="4"/>
        <v>#DIV/0!</v>
      </c>
      <c r="K25" s="400" t="e">
        <f t="shared" si="4"/>
        <v>#DIV/0!</v>
      </c>
      <c r="L25" s="400" t="e">
        <f t="shared" si="4"/>
        <v>#DIV/0!</v>
      </c>
      <c r="M25" s="400" t="e">
        <f t="shared" si="4"/>
        <v>#DIV/0!</v>
      </c>
      <c r="N25" s="400" t="e">
        <f t="shared" si="4"/>
        <v>#DIV/0!</v>
      </c>
      <c r="O25" s="401" t="e">
        <f t="shared" si="4"/>
        <v>#DIV/0!</v>
      </c>
      <c r="P25" s="364"/>
      <c r="Q25" s="364"/>
      <c r="R25" s="364"/>
      <c r="S25" s="364"/>
    </row>
    <row r="26" spans="1:19" ht="15" thickBot="1">
      <c r="A26" s="402"/>
      <c r="B26" s="402"/>
      <c r="C26" s="402"/>
      <c r="D26" s="402"/>
      <c r="E26" s="402"/>
      <c r="F26" s="402"/>
      <c r="G26" s="402"/>
      <c r="H26" s="402"/>
      <c r="I26" s="402"/>
      <c r="J26" s="402"/>
      <c r="K26" s="402"/>
      <c r="L26" s="402"/>
      <c r="M26" s="402"/>
      <c r="N26" s="402"/>
      <c r="O26" s="402"/>
      <c r="P26" s="402"/>
    </row>
    <row r="27" spans="1:19" ht="15" thickBot="1">
      <c r="A27" s="403"/>
      <c r="B27" s="404"/>
      <c r="C27" s="405"/>
      <c r="D27" s="406" t="s">
        <v>291</v>
      </c>
      <c r="E27" s="407"/>
      <c r="F27" s="407"/>
      <c r="G27" s="407"/>
      <c r="H27" s="407"/>
      <c r="I27" s="407"/>
      <c r="J27" s="407"/>
      <c r="K27" s="407"/>
      <c r="L27" s="407"/>
      <c r="M27" s="407"/>
      <c r="N27" s="407" t="s">
        <v>292</v>
      </c>
      <c r="O27" s="408">
        <f>C6+C8+C10+C12+C14+C16+C18+C20</f>
        <v>0</v>
      </c>
      <c r="P27" s="354"/>
    </row>
    <row r="28" spans="1:19" ht="16.5" customHeight="1">
      <c r="A28" s="409"/>
      <c r="B28" s="410"/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409"/>
      <c r="N28" s="409"/>
      <c r="O28" s="411"/>
      <c r="P28" s="409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5:B25"/>
    <mergeCell ref="A2:O2"/>
    <mergeCell ref="A3:O3"/>
    <mergeCell ref="A22:B22"/>
    <mergeCell ref="A23:B23"/>
    <mergeCell ref="A24:B24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18</vt:i4>
      </vt:variant>
    </vt:vector>
  </HeadingPairs>
  <TitlesOfParts>
    <vt:vector size="40" baseType="lpstr">
      <vt:lpstr>RESUMO MODULO MINIMO</vt:lpstr>
      <vt:lpstr>CRONOGRAMA MINIMO</vt:lpstr>
      <vt:lpstr>PLANILHA RESUMO </vt:lpstr>
      <vt:lpstr>PLANILHA LOTE 01</vt:lpstr>
      <vt:lpstr>PLANILHA LOTE 02</vt:lpstr>
      <vt:lpstr>PLANILHA LOTE 03</vt:lpstr>
      <vt:lpstr>CRONOGRAMA LOTE 01</vt:lpstr>
      <vt:lpstr>CRONOGRAMA LOTE 02</vt:lpstr>
      <vt:lpstr>CRONOGRAMA LOTE 03</vt:lpstr>
      <vt:lpstr>MEMÓRIA DE CÁLCULO</vt:lpstr>
      <vt:lpstr>SERVIÇOS PRELI</vt:lpstr>
      <vt:lpstr>CPU CODEVASF</vt:lpstr>
      <vt:lpstr>CPU_SICRO</vt:lpstr>
      <vt:lpstr>BDI</vt:lpstr>
      <vt:lpstr>BDI DIFERENCIADO</vt:lpstr>
      <vt:lpstr>ENC. SOCIAIS</vt:lpstr>
      <vt:lpstr>Mob e Desmob - LOTE 01</vt:lpstr>
      <vt:lpstr>Mob e Desmob - LOTE 02</vt:lpstr>
      <vt:lpstr>Mob e Desmob - LOTE 03</vt:lpstr>
      <vt:lpstr>Ensaios</vt:lpstr>
      <vt:lpstr>M. C. MAT. ASFÁLTICO</vt:lpstr>
      <vt:lpstr>CPU-16 Comp. Projeto Executivo</vt:lpstr>
      <vt:lpstr>'CPU CODEVASF'!Area_de_impressao</vt:lpstr>
      <vt:lpstr>CPU_SICRO!Area_de_impressao</vt:lpstr>
      <vt:lpstr>'CPU-16 Comp. Projeto Executivo'!Area_de_impressao</vt:lpstr>
      <vt:lpstr>'CRONOGRAMA LOTE 01'!Area_de_impressao</vt:lpstr>
      <vt:lpstr>'CRONOGRAMA LOTE 02'!Area_de_impressao</vt:lpstr>
      <vt:lpstr>'CRONOGRAMA LOTE 03'!Area_de_impressao</vt:lpstr>
      <vt:lpstr>'CRONOGRAMA MINIMO'!Area_de_impressao</vt:lpstr>
      <vt:lpstr>'ENC. SOCIAIS'!Area_de_impressao</vt:lpstr>
      <vt:lpstr>'MEMÓRIA DE CÁLCULO'!Area_de_impressao</vt:lpstr>
      <vt:lpstr>'Mob e Desmob - LOTE 01'!Area_de_impressao</vt:lpstr>
      <vt:lpstr>'Mob e Desmob - LOTE 02'!Area_de_impressao</vt:lpstr>
      <vt:lpstr>'Mob e Desmob - LOTE 03'!Area_de_impressao</vt:lpstr>
      <vt:lpstr>'PLANILHA LOTE 01'!Area_de_impressao</vt:lpstr>
      <vt:lpstr>'PLANILHA LOTE 02'!Area_de_impressao</vt:lpstr>
      <vt:lpstr>'PLANILHA LOTE 03'!Area_de_impressao</vt:lpstr>
      <vt:lpstr>'PLANILHA RESUMO '!Area_de_impressao</vt:lpstr>
      <vt:lpstr>'RESUMO MODULO MINIMO'!Area_de_impressao</vt:lpstr>
      <vt:lpstr>'SERVIÇOS PRELI'!Area_de_impressao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Joao Carlos de Souza Machado</cp:lastModifiedBy>
  <cp:lastPrinted>2021-10-20T15:22:12Z</cp:lastPrinted>
  <dcterms:created xsi:type="dcterms:W3CDTF">2020-08-05T13:49:13Z</dcterms:created>
  <dcterms:modified xsi:type="dcterms:W3CDTF">2021-10-28T12:19:35Z</dcterms:modified>
</cp:coreProperties>
</file>