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Default Extension="png" ContentType="image/png"/>
  <Override PartName="/xl/worksheets/sheet9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EstaPastaDeTrabalho"/>
  <bookViews>
    <workbookView xWindow="0" yWindow="0" windowWidth="24000" windowHeight="9735" tabRatio="837" activeTab="2"/>
  </bookViews>
  <sheets>
    <sheet name="RESUMO MODULO MINIMO" sheetId="10" r:id="rId1"/>
    <sheet name="CRONOGRAMA MINIMO" sheetId="33" r:id="rId2"/>
    <sheet name="PLANILHA RESUMO " sheetId="44" r:id="rId3"/>
    <sheet name="PLANILHA ORÇAMENTÁRIA" sheetId="61" r:id="rId4"/>
    <sheet name="CRONOGRAMA PLANILHA" sheetId="39" r:id="rId5"/>
    <sheet name="MEMÓRIA DE CÁLCULO" sheetId="31" r:id="rId6"/>
    <sheet name="CPU CODEVASF" sheetId="5" r:id="rId7"/>
    <sheet name="BDI" sheetId="22" r:id="rId8"/>
    <sheet name="BDI DIFERENCIADO" sheetId="54" r:id="rId9"/>
    <sheet name="ENC. SOCIAIS" sheetId="8" r:id="rId10"/>
    <sheet name="Mob e Desmob " sheetId="6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\0" localSheetId="3">#REF!</definedName>
    <definedName name="\0">#REF!</definedName>
    <definedName name="\00" localSheetId="3">#REF!</definedName>
    <definedName name="\00">#REF!</definedName>
    <definedName name="\A" localSheetId="7">[1]SERVIÇO!#REF!</definedName>
    <definedName name="\A" localSheetId="8">[1]SERVIÇO!#REF!</definedName>
    <definedName name="\A" localSheetId="4">[1]SERVIÇO!#REF!</definedName>
    <definedName name="\A" localSheetId="3">[1]SERVIÇO!#REF!</definedName>
    <definedName name="\A">[1]SERVIÇO!#REF!</definedName>
    <definedName name="\B" localSheetId="7">[1]SERVIÇO!#REF!</definedName>
    <definedName name="\B" localSheetId="8">[1]SERVIÇO!#REF!</definedName>
    <definedName name="\B" localSheetId="4">[1]SERVIÇO!#REF!</definedName>
    <definedName name="\B" localSheetId="3">[1]SERVIÇO!#REF!</definedName>
    <definedName name="\B">[1]SERVIÇO!#REF!</definedName>
    <definedName name="\C" localSheetId="7">[1]SERVIÇO!#REF!</definedName>
    <definedName name="\C" localSheetId="8">[1]SERVIÇO!#REF!</definedName>
    <definedName name="\C" localSheetId="4">[1]SERVIÇO!#REF!</definedName>
    <definedName name="\C" localSheetId="3">[1]SERVIÇO!#REF!</definedName>
    <definedName name="\C">[1]SERVIÇO!#REF!</definedName>
    <definedName name="\I" localSheetId="7">[1]SERVIÇO!#REF!</definedName>
    <definedName name="\I" localSheetId="8">[1]SERVIÇO!#REF!</definedName>
    <definedName name="\I" localSheetId="4">[1]SERVIÇO!#REF!</definedName>
    <definedName name="\I" localSheetId="3">[1]SERVIÇO!#REF!</definedName>
    <definedName name="\I">[1]SERVIÇO!#REF!</definedName>
    <definedName name="\J" localSheetId="7">[1]SERVIÇO!#REF!</definedName>
    <definedName name="\J" localSheetId="8">[1]SERVIÇO!#REF!</definedName>
    <definedName name="\J" localSheetId="4">[1]SERVIÇO!#REF!</definedName>
    <definedName name="\J" localSheetId="3">[1]SERVIÇO!#REF!</definedName>
    <definedName name="\J">[1]SERVIÇO!#REF!</definedName>
    <definedName name="\O" localSheetId="8">[1]SERVIÇO!#REF!</definedName>
    <definedName name="\O" localSheetId="4">[1]SERVIÇO!#REF!</definedName>
    <definedName name="\O" localSheetId="3">[1]SERVIÇO!#REF!</definedName>
    <definedName name="\O">[1]SERVIÇO!#REF!</definedName>
    <definedName name="\P" localSheetId="8">[1]SERVIÇO!#REF!</definedName>
    <definedName name="\P" localSheetId="4">[1]SERVIÇO!#REF!</definedName>
    <definedName name="\P" localSheetId="3">[1]SERVIÇO!#REF!</definedName>
    <definedName name="\P">[1]SERVIÇO!#REF!</definedName>
    <definedName name="_________________PL1" localSheetId="3">#REF!</definedName>
    <definedName name="_________________PL1">#REF!</definedName>
    <definedName name="________________PL1" localSheetId="3">#REF!</definedName>
    <definedName name="________________PL1">#REF!</definedName>
    <definedName name="________________xlnm.Print_Area_1" localSheetId="3">#REF!</definedName>
    <definedName name="________________xlnm.Print_Area_1">#REF!</definedName>
    <definedName name="_______________OUT98" hidden="1">{#N/A,#N/A,TRUE,"Serviços"}</definedName>
    <definedName name="_______________PL1" localSheetId="3">#REF!</definedName>
    <definedName name="_______________PL1">#REF!</definedName>
    <definedName name="_______________xlnm.Print_Area_1" localSheetId="3">#REF!</definedName>
    <definedName name="_______________xlnm.Print_Area_1">#REF!</definedName>
    <definedName name="______________OUT98" hidden="1">{#N/A,#N/A,TRUE,"Serviços"}</definedName>
    <definedName name="______________PL1" localSheetId="3">#REF!</definedName>
    <definedName name="______________PL1">#REF!</definedName>
    <definedName name="______________r" localSheetId="3">#REF!</definedName>
    <definedName name="______________r">#REF!</definedName>
    <definedName name="______________xlnm.Print_Area_1" localSheetId="3">#REF!</definedName>
    <definedName name="______________xlnm.Print_Area_1">#REF!</definedName>
    <definedName name="_____________BDI1">#N/A</definedName>
    <definedName name="_____________OUT98" hidden="1">{#N/A,#N/A,TRUE,"Serviços"}</definedName>
    <definedName name="_____________PL1" localSheetId="3">#REF!</definedName>
    <definedName name="_____________PL1">#REF!</definedName>
    <definedName name="_____________r" localSheetId="3">#REF!</definedName>
    <definedName name="_____________r">#REF!</definedName>
    <definedName name="_____________xlnm.Print_Area_1" localSheetId="3">#REF!</definedName>
    <definedName name="_____________xlnm.Print_Area_1">#REF!</definedName>
    <definedName name="____________OUT98" hidden="1">{#N/A,#N/A,TRUE,"Serviços"}</definedName>
    <definedName name="____________PL1" localSheetId="3">#REF!</definedName>
    <definedName name="____________PL1">#REF!</definedName>
    <definedName name="____________r" localSheetId="3">#REF!</definedName>
    <definedName name="____________r">#REF!</definedName>
    <definedName name="____________RET1" localSheetId="3">#REF!</definedName>
    <definedName name="____________RET1">#REF!</definedName>
    <definedName name="____________xlnm.Print_Area_1" localSheetId="3">#REF!</definedName>
    <definedName name="____________xlnm.Print_Area_1">#REF!</definedName>
    <definedName name="___________BDI1">#N/A</definedName>
    <definedName name="___________cab1" localSheetId="3">#REF!</definedName>
    <definedName name="___________cab1">#REF!</definedName>
    <definedName name="___________ind100" localSheetId="3">#REF!</definedName>
    <definedName name="___________ind100">#REF!</definedName>
    <definedName name="___________JAZ1" localSheetId="3">#REF!</definedName>
    <definedName name="___________JAZ1">#REF!</definedName>
    <definedName name="___________JAZ11" localSheetId="3">#REF!</definedName>
    <definedName name="___________JAZ11">#REF!</definedName>
    <definedName name="___________JAZ2" localSheetId="3">#REF!</definedName>
    <definedName name="___________JAZ2">#REF!</definedName>
    <definedName name="___________JAZ22" localSheetId="3">#REF!</definedName>
    <definedName name="___________JAZ22">#REF!</definedName>
    <definedName name="___________JAZ3" localSheetId="3">#REF!</definedName>
    <definedName name="___________JAZ3">#REF!</definedName>
    <definedName name="___________JAZ33" localSheetId="3">#REF!</definedName>
    <definedName name="___________JAZ33">#REF!</definedName>
    <definedName name="___________OUT98" hidden="1">{#N/A,#N/A,TRUE,"Serviços"}</definedName>
    <definedName name="___________PL1" localSheetId="3">#REF!</definedName>
    <definedName name="___________PL1">#REF!</definedName>
    <definedName name="___________r" localSheetId="3">#REF!</definedName>
    <definedName name="___________r">#REF!</definedName>
    <definedName name="___________RET1" localSheetId="3">#REF!</definedName>
    <definedName name="___________RET1">#REF!</definedName>
    <definedName name="___________xlnm.Print_Area_1" localSheetId="3">#REF!</definedName>
    <definedName name="___________xlnm.Print_Area_1">#REF!</definedName>
    <definedName name="__________cab1" localSheetId="3">#REF!</definedName>
    <definedName name="__________cab1">#REF!</definedName>
    <definedName name="__________dre2" localSheetId="3">#REF!</definedName>
    <definedName name="__________dre2">#REF!</definedName>
    <definedName name="__________ind100" localSheetId="3">#REF!</definedName>
    <definedName name="__________ind100">#REF!</definedName>
    <definedName name="__________JAZ1" localSheetId="3">#REF!</definedName>
    <definedName name="__________JAZ1">#REF!</definedName>
    <definedName name="__________JAZ11" localSheetId="3">#REF!</definedName>
    <definedName name="__________JAZ11">#REF!</definedName>
    <definedName name="__________JAZ2" localSheetId="3">#REF!</definedName>
    <definedName name="__________JAZ2">#REF!</definedName>
    <definedName name="__________JAZ22" localSheetId="3">#REF!</definedName>
    <definedName name="__________JAZ22">#REF!</definedName>
    <definedName name="__________JAZ3" localSheetId="3">#REF!</definedName>
    <definedName name="__________JAZ3">#REF!</definedName>
    <definedName name="__________JAZ33" localSheetId="3">#REF!</definedName>
    <definedName name="__________JAZ33">#REF!</definedName>
    <definedName name="__________mem2" localSheetId="3">#REF!</definedName>
    <definedName name="__________mem2">#REF!</definedName>
    <definedName name="__________oac2" localSheetId="3">#REF!</definedName>
    <definedName name="__________oac2">#REF!</definedName>
    <definedName name="__________oae2" localSheetId="3">#REF!</definedName>
    <definedName name="__________oae2">#REF!</definedName>
    <definedName name="__________oco2" localSheetId="3">#REF!</definedName>
    <definedName name="__________oco2">#REF!</definedName>
    <definedName name="__________OUT98" hidden="1">{#N/A,#N/A,TRUE,"Serviços"}</definedName>
    <definedName name="__________pav2" localSheetId="3">#REF!</definedName>
    <definedName name="__________pav2">#REF!</definedName>
    <definedName name="__________PL1" localSheetId="3">#REF!</definedName>
    <definedName name="__________PL1">#REF!</definedName>
    <definedName name="__________r" localSheetId="3">#REF!</definedName>
    <definedName name="__________r">#REF!</definedName>
    <definedName name="__________RET1" localSheetId="3">#REF!</definedName>
    <definedName name="__________RET1">#REF!</definedName>
    <definedName name="__________ter2" localSheetId="3">#REF!</definedName>
    <definedName name="__________ter2">#REF!</definedName>
    <definedName name="__________xlnm.Print_Area_1" localSheetId="3">#REF!</definedName>
    <definedName name="__________xlnm.Print_Area_1">#REF!</definedName>
    <definedName name="_________BDI1">#N/A</definedName>
    <definedName name="_________cab1" localSheetId="3">#REF!</definedName>
    <definedName name="_________cab1">#REF!</definedName>
    <definedName name="_________cab2" localSheetId="3">#REF!</definedName>
    <definedName name="_________cab2">#REF!</definedName>
    <definedName name="_________dmt1000" localSheetId="3">#REF!</definedName>
    <definedName name="_________dmt1000">#REF!</definedName>
    <definedName name="_________dmt1200" localSheetId="3">#REF!</definedName>
    <definedName name="_________dmt1200">#REF!</definedName>
    <definedName name="_________dmt200" localSheetId="3">#REF!</definedName>
    <definedName name="_________dmt200">#REF!</definedName>
    <definedName name="_________dmt400" localSheetId="3">#REF!</definedName>
    <definedName name="_________dmt400">#REF!</definedName>
    <definedName name="_________dmt50" localSheetId="3">#REF!</definedName>
    <definedName name="_________dmt50">#REF!</definedName>
    <definedName name="_________dmt600" localSheetId="3">#REF!</definedName>
    <definedName name="_________dmt600">#REF!</definedName>
    <definedName name="_________dmt800" localSheetId="3">#REF!</definedName>
    <definedName name="_________dmt800">#REF!</definedName>
    <definedName name="_________dre2" localSheetId="3">#REF!</definedName>
    <definedName name="_________dre2">#REF!</definedName>
    <definedName name="_________ind100" localSheetId="3">#REF!</definedName>
    <definedName name="_________ind100">#REF!</definedName>
    <definedName name="_________JAZ1" localSheetId="3">#REF!</definedName>
    <definedName name="_________JAZ1">#REF!</definedName>
    <definedName name="_________JAZ11" localSheetId="3">#REF!</definedName>
    <definedName name="_________JAZ11">#REF!</definedName>
    <definedName name="_________JAZ2" localSheetId="3">#REF!</definedName>
    <definedName name="_________JAZ2">#REF!</definedName>
    <definedName name="_________JAZ22" localSheetId="3">#REF!</definedName>
    <definedName name="_________JAZ22">#REF!</definedName>
    <definedName name="_________JAZ3" localSheetId="3">#REF!</definedName>
    <definedName name="_________JAZ3">#REF!</definedName>
    <definedName name="_________JAZ33" localSheetId="3">#REF!</definedName>
    <definedName name="_________JAZ33">#REF!</definedName>
    <definedName name="_________oac2" localSheetId="3">#REF!</definedName>
    <definedName name="_________oac2">#REF!</definedName>
    <definedName name="_________oae2" localSheetId="3">#REF!</definedName>
    <definedName name="_________oae2">#REF!</definedName>
    <definedName name="_________oco2" localSheetId="3">#REF!</definedName>
    <definedName name="_________oco2">#REF!</definedName>
    <definedName name="_________OUT98" hidden="1">{#N/A,#N/A,TRUE,"Serviços"}</definedName>
    <definedName name="_________pav2" localSheetId="3">#REF!</definedName>
    <definedName name="_________pav2">#REF!</definedName>
    <definedName name="_________PL1" localSheetId="3">#REF!</definedName>
    <definedName name="_________PL1">#REF!</definedName>
    <definedName name="_________r" localSheetId="3">#REF!</definedName>
    <definedName name="_________r">#REF!</definedName>
    <definedName name="_________RET1" localSheetId="3">#REF!</definedName>
    <definedName name="_________RET1">#REF!</definedName>
    <definedName name="_________ter2" localSheetId="3">#REF!</definedName>
    <definedName name="_________ter2">#REF!</definedName>
    <definedName name="_________tsd4" localSheetId="3">#REF!</definedName>
    <definedName name="_________tsd4">#REF!</definedName>
    <definedName name="_________xlnm.Print_Area_1" localSheetId="3">#REF!</definedName>
    <definedName name="_________xlnm.Print_Area_1">#REF!</definedName>
    <definedName name="________cab1" localSheetId="3">#REF!</definedName>
    <definedName name="________cab1">#REF!</definedName>
    <definedName name="________cab2" localSheetId="3">#REF!</definedName>
    <definedName name="________cab2">#REF!</definedName>
    <definedName name="________dmt1000" localSheetId="3">#REF!</definedName>
    <definedName name="________dmt1000">#REF!</definedName>
    <definedName name="________dmt1200" localSheetId="3">#REF!</definedName>
    <definedName name="________dmt1200">#REF!</definedName>
    <definedName name="________dmt200" localSheetId="3">#REF!</definedName>
    <definedName name="________dmt200">#REF!</definedName>
    <definedName name="________dmt400" localSheetId="3">#REF!</definedName>
    <definedName name="________dmt400">#REF!</definedName>
    <definedName name="________dmt50" localSheetId="3">#REF!</definedName>
    <definedName name="________dmt50">#REF!</definedName>
    <definedName name="________dmt600" localSheetId="3">#REF!</definedName>
    <definedName name="________dmt600">#REF!</definedName>
    <definedName name="________dmt800" localSheetId="3">#REF!</definedName>
    <definedName name="________dmt800">#REF!</definedName>
    <definedName name="________dre2" localSheetId="3">#REF!</definedName>
    <definedName name="________dre2">#REF!</definedName>
    <definedName name="________emp2" localSheetId="3">#REF!</definedName>
    <definedName name="________emp2">#REF!</definedName>
    <definedName name="________ind100" localSheetId="3">#REF!</definedName>
    <definedName name="________ind100">#REF!</definedName>
    <definedName name="________JAZ1" localSheetId="3">#REF!</definedName>
    <definedName name="________JAZ1">#REF!</definedName>
    <definedName name="________JAZ11" localSheetId="3">#REF!</definedName>
    <definedName name="________JAZ11">#REF!</definedName>
    <definedName name="________JAZ2" localSheetId="3">#REF!</definedName>
    <definedName name="________JAZ2">#REF!</definedName>
    <definedName name="________JAZ22" localSheetId="3">#REF!</definedName>
    <definedName name="________JAZ22">#REF!</definedName>
    <definedName name="________JAZ3" localSheetId="3">#REF!</definedName>
    <definedName name="________JAZ3">#REF!</definedName>
    <definedName name="________JAZ33" localSheetId="3">#REF!</definedName>
    <definedName name="________JAZ33">#REF!</definedName>
    <definedName name="________oae2" localSheetId="3">#REF!</definedName>
    <definedName name="________oae2">#REF!</definedName>
    <definedName name="________oco2" localSheetId="3">#REF!</definedName>
    <definedName name="________oco2">#REF!</definedName>
    <definedName name="________OUT98" hidden="1">{#N/A,#N/A,TRUE,"Serviços"}</definedName>
    <definedName name="________pav2" localSheetId="3">#REF!</definedName>
    <definedName name="________pav2">#REF!</definedName>
    <definedName name="________PL1" localSheetId="3">#REF!</definedName>
    <definedName name="________PL1">#REF!</definedName>
    <definedName name="________r" localSheetId="3">#REF!</definedName>
    <definedName name="________r">#REF!</definedName>
    <definedName name="________ter2" localSheetId="3">#REF!</definedName>
    <definedName name="________ter2">#REF!</definedName>
    <definedName name="________tsd4" localSheetId="3">#REF!</definedName>
    <definedName name="________tsd4">#REF!</definedName>
    <definedName name="________xlnm.Print_Area_1" localSheetId="3">#REF!</definedName>
    <definedName name="________xlnm.Print_Area_1">#REF!</definedName>
    <definedName name="_______BDI1">#N/A</definedName>
    <definedName name="_______cab1" localSheetId="3">#REF!</definedName>
    <definedName name="_______cab1">#REF!</definedName>
    <definedName name="_______cab2" localSheetId="3">#REF!</definedName>
    <definedName name="_______cab2">#REF!</definedName>
    <definedName name="_______dmt1000" localSheetId="3">#REF!</definedName>
    <definedName name="_______dmt1000">#REF!</definedName>
    <definedName name="_______dmt1200" localSheetId="3">#REF!</definedName>
    <definedName name="_______dmt1200">#REF!</definedName>
    <definedName name="_______dmt200" localSheetId="3">#REF!</definedName>
    <definedName name="_______dmt200">#REF!</definedName>
    <definedName name="_______dmt400" localSheetId="3">#REF!</definedName>
    <definedName name="_______dmt400">#REF!</definedName>
    <definedName name="_______dmt50" localSheetId="3">#REF!</definedName>
    <definedName name="_______dmt50">#REF!</definedName>
    <definedName name="_______dmt600" localSheetId="3">#REF!</definedName>
    <definedName name="_______dmt600">#REF!</definedName>
    <definedName name="_______dmt800" localSheetId="3">#REF!</definedName>
    <definedName name="_______dmt800">#REF!</definedName>
    <definedName name="_______dre2" localSheetId="3">#REF!</definedName>
    <definedName name="_______dre2">#REF!</definedName>
    <definedName name="_______ind100" localSheetId="3">#REF!</definedName>
    <definedName name="_______ind100">#REF!</definedName>
    <definedName name="_______JAZ1" localSheetId="3">#REF!</definedName>
    <definedName name="_______JAZ1">#REF!</definedName>
    <definedName name="_______JAZ11" localSheetId="3">#REF!</definedName>
    <definedName name="_______JAZ11">#REF!</definedName>
    <definedName name="_______JAZ2" localSheetId="3">#REF!</definedName>
    <definedName name="_______JAZ2">#REF!</definedName>
    <definedName name="_______JAZ22" localSheetId="3">#REF!</definedName>
    <definedName name="_______JAZ22">#REF!</definedName>
    <definedName name="_______JAZ3" localSheetId="3">#REF!</definedName>
    <definedName name="_______JAZ3">#REF!</definedName>
    <definedName name="_______JAZ33" localSheetId="3">#REF!</definedName>
    <definedName name="_______JAZ33">#REF!</definedName>
    <definedName name="_______KM406407" localSheetId="3">#REF!</definedName>
    <definedName name="_______KM406407">#REF!</definedName>
    <definedName name="_______oac2" localSheetId="3">#REF!</definedName>
    <definedName name="_______oac2">#REF!</definedName>
    <definedName name="_______oae2" localSheetId="3">#REF!</definedName>
    <definedName name="_______oae2">#REF!</definedName>
    <definedName name="_______oco2" localSheetId="3">#REF!</definedName>
    <definedName name="_______oco2">#REF!</definedName>
    <definedName name="_______OUT98" hidden="1">{#N/A,#N/A,TRUE,"Serviços"}</definedName>
    <definedName name="_______pav2" localSheetId="3">#REF!</definedName>
    <definedName name="_______pav2">#REF!</definedName>
    <definedName name="_______PL1" localSheetId="3">#REF!</definedName>
    <definedName name="_______PL1">#REF!</definedName>
    <definedName name="_______r" localSheetId="3">#REF!</definedName>
    <definedName name="_______r">#REF!</definedName>
    <definedName name="_______RET1" localSheetId="3">#REF!</definedName>
    <definedName name="_______RET1">#REF!</definedName>
    <definedName name="_______ter2" localSheetId="3">#REF!</definedName>
    <definedName name="_______ter2">#REF!</definedName>
    <definedName name="_______xlnm.Print_Area_1" localSheetId="3">#REF!</definedName>
    <definedName name="_______xlnm.Print_Area_1">#REF!</definedName>
    <definedName name="______BDI1">#N/A</definedName>
    <definedName name="______cab1" localSheetId="3">#REF!</definedName>
    <definedName name="______cab1">#REF!</definedName>
    <definedName name="______cab2" localSheetId="3">#REF!</definedName>
    <definedName name="______cab2">#REF!</definedName>
    <definedName name="______dmt1000" localSheetId="3">#REF!</definedName>
    <definedName name="______dmt1000">#REF!</definedName>
    <definedName name="______dmt1200" localSheetId="3">#REF!</definedName>
    <definedName name="______dmt1200">#REF!</definedName>
    <definedName name="______dmt2" localSheetId="3">#REF!</definedName>
    <definedName name="______dmt2">#REF!</definedName>
    <definedName name="______dmt200" localSheetId="3">#REF!</definedName>
    <definedName name="______dmt200">#REF!</definedName>
    <definedName name="______dmt400" localSheetId="3">#REF!</definedName>
    <definedName name="______dmt400">#REF!</definedName>
    <definedName name="______dmt50" localSheetId="3">#REF!</definedName>
    <definedName name="______dmt50">#REF!</definedName>
    <definedName name="______dmt600" localSheetId="3">#REF!</definedName>
    <definedName name="______dmt600">#REF!</definedName>
    <definedName name="______dmt800" localSheetId="3">#REF!</definedName>
    <definedName name="______dmt800">#REF!</definedName>
    <definedName name="______dre2" localSheetId="3">#REF!</definedName>
    <definedName name="______dre2">#REF!</definedName>
    <definedName name="______ind100" localSheetId="3">#REF!</definedName>
    <definedName name="______ind100">#REF!</definedName>
    <definedName name="______JAZ1" localSheetId="3">#REF!</definedName>
    <definedName name="______JAZ1">#REF!</definedName>
    <definedName name="______JAZ11" localSheetId="3">#REF!</definedName>
    <definedName name="______JAZ11">#REF!</definedName>
    <definedName name="______JAZ2" localSheetId="3">#REF!</definedName>
    <definedName name="______JAZ2">#REF!</definedName>
    <definedName name="______JAZ22" localSheetId="3">#REF!</definedName>
    <definedName name="______JAZ22">#REF!</definedName>
    <definedName name="______JAZ3" localSheetId="3">#REF!</definedName>
    <definedName name="______JAZ3">#REF!</definedName>
    <definedName name="______JAZ33" localSheetId="3">#REF!</definedName>
    <definedName name="______JAZ33">#REF!</definedName>
    <definedName name="______KM406407" localSheetId="3">#REF!</definedName>
    <definedName name="______KM406407">#REF!</definedName>
    <definedName name="______oac2" localSheetId="3">#REF!</definedName>
    <definedName name="______oac2">#REF!</definedName>
    <definedName name="______oae2" localSheetId="3">#REF!</definedName>
    <definedName name="______oae2">#REF!</definedName>
    <definedName name="______oco2" localSheetId="3">#REF!</definedName>
    <definedName name="______oco2">#REF!</definedName>
    <definedName name="______OUT98" hidden="1">{#N/A,#N/A,TRUE,"Serviços"}</definedName>
    <definedName name="______pav2" localSheetId="3">#REF!</definedName>
    <definedName name="______pav2">#REF!</definedName>
    <definedName name="______PL1" localSheetId="3">#REF!</definedName>
    <definedName name="______PL1">#REF!</definedName>
    <definedName name="______r" localSheetId="3">#REF!</definedName>
    <definedName name="______r">#REF!</definedName>
    <definedName name="______RET1" localSheetId="3">#REF!</definedName>
    <definedName name="______RET1">#REF!</definedName>
    <definedName name="______ter2" localSheetId="3">#REF!</definedName>
    <definedName name="______ter2">#REF!</definedName>
    <definedName name="______tsd4" localSheetId="3">#REF!</definedName>
    <definedName name="______tsd4">#REF!</definedName>
    <definedName name="______xlnm.Print_Area_1" localSheetId="3">#REF!</definedName>
    <definedName name="______xlnm.Print_Area_1">#REF!</definedName>
    <definedName name="_____BDI1">#N/A</definedName>
    <definedName name="_____cab1" localSheetId="3">#REF!</definedName>
    <definedName name="_____cab1">#REF!</definedName>
    <definedName name="_____cab2" localSheetId="3">#REF!</definedName>
    <definedName name="_____cab2">#REF!</definedName>
    <definedName name="_____dmt1000" localSheetId="3">#REF!</definedName>
    <definedName name="_____dmt1000">#REF!</definedName>
    <definedName name="_____dmt1200" localSheetId="3">#REF!</definedName>
    <definedName name="_____dmt1200">#REF!</definedName>
    <definedName name="_____dmt2" localSheetId="3">#REF!</definedName>
    <definedName name="_____dmt2">#REF!</definedName>
    <definedName name="_____dmt200" localSheetId="3">#REF!</definedName>
    <definedName name="_____dmt200">#REF!</definedName>
    <definedName name="_____dmt400" localSheetId="3">#REF!</definedName>
    <definedName name="_____dmt400">#REF!</definedName>
    <definedName name="_____dmt50" localSheetId="3">#REF!</definedName>
    <definedName name="_____dmt50">#REF!</definedName>
    <definedName name="_____dmt600" localSheetId="3">#REF!</definedName>
    <definedName name="_____dmt600">#REF!</definedName>
    <definedName name="_____dmt800" localSheetId="3">#REF!</definedName>
    <definedName name="_____dmt800">#REF!</definedName>
    <definedName name="_____dre2" localSheetId="3">#REF!</definedName>
    <definedName name="_____dre2">#REF!</definedName>
    <definedName name="_____ind100" localSheetId="3">#REF!</definedName>
    <definedName name="_____ind100">#REF!</definedName>
    <definedName name="_____JAZ1" localSheetId="3">#REF!</definedName>
    <definedName name="_____JAZ1">#REF!</definedName>
    <definedName name="_____JAZ11" localSheetId="3">#REF!</definedName>
    <definedName name="_____JAZ11">#REF!</definedName>
    <definedName name="_____JAZ2" localSheetId="3">#REF!</definedName>
    <definedName name="_____JAZ2">#REF!</definedName>
    <definedName name="_____JAZ22" localSheetId="3">#REF!</definedName>
    <definedName name="_____JAZ22">#REF!</definedName>
    <definedName name="_____JAZ3" localSheetId="3">#REF!</definedName>
    <definedName name="_____JAZ3">#REF!</definedName>
    <definedName name="_____JAZ33" localSheetId="3">#REF!</definedName>
    <definedName name="_____JAZ33">#REF!</definedName>
    <definedName name="_____KM406407" localSheetId="3">#REF!</definedName>
    <definedName name="_____KM406407">#REF!</definedName>
    <definedName name="_____oac2" localSheetId="3">#REF!</definedName>
    <definedName name="_____oac2">#REF!</definedName>
    <definedName name="_____oae2" localSheetId="3">#REF!</definedName>
    <definedName name="_____oae2">#REF!</definedName>
    <definedName name="_____oco2" localSheetId="3">#REF!</definedName>
    <definedName name="_____oco2">#REF!</definedName>
    <definedName name="_____OUT98" hidden="1">{#N/A,#N/A,TRUE,"Serviços"}</definedName>
    <definedName name="_____pav2" localSheetId="3">#REF!</definedName>
    <definedName name="_____pav2">#REF!</definedName>
    <definedName name="_____PL1" localSheetId="3">#REF!</definedName>
    <definedName name="_____PL1">#REF!</definedName>
    <definedName name="_____r" localSheetId="3">#REF!</definedName>
    <definedName name="_____r">#REF!</definedName>
    <definedName name="_____RET1" localSheetId="3">#REF!</definedName>
    <definedName name="_____RET1">#REF!</definedName>
    <definedName name="_____ter2" localSheetId="3">#REF!</definedName>
    <definedName name="_____ter2">#REF!</definedName>
    <definedName name="_____tsd4" localSheetId="3">#REF!</definedName>
    <definedName name="_____tsd4">#REF!</definedName>
    <definedName name="_____xlnm.Print_Area_1" localSheetId="3">#REF!</definedName>
    <definedName name="_____xlnm.Print_Area_1">#REF!</definedName>
    <definedName name="____cab1" localSheetId="3">#REF!</definedName>
    <definedName name="____cab1">#REF!</definedName>
    <definedName name="____cab2" localSheetId="3">#REF!</definedName>
    <definedName name="____cab2">#REF!</definedName>
    <definedName name="____dmt1000" localSheetId="3">#REF!</definedName>
    <definedName name="____dmt1000">#REF!</definedName>
    <definedName name="____dmt1200" localSheetId="3">#REF!</definedName>
    <definedName name="____dmt1200">#REF!</definedName>
    <definedName name="____dmt2" localSheetId="3">#REF!</definedName>
    <definedName name="____dmt2">#REF!</definedName>
    <definedName name="____dmt200" localSheetId="3">#REF!</definedName>
    <definedName name="____dmt200">#REF!</definedName>
    <definedName name="____dmt400" localSheetId="3">#REF!</definedName>
    <definedName name="____dmt400">#REF!</definedName>
    <definedName name="____dmt50" localSheetId="3">#REF!</definedName>
    <definedName name="____dmt50">#REF!</definedName>
    <definedName name="____dmt600" localSheetId="3">#REF!</definedName>
    <definedName name="____dmt600">#REF!</definedName>
    <definedName name="____dmt800" localSheetId="3">#REF!</definedName>
    <definedName name="____dmt800">#REF!</definedName>
    <definedName name="____dre2" localSheetId="3">#REF!</definedName>
    <definedName name="____dre2">#REF!</definedName>
    <definedName name="____ind100" localSheetId="3">#REF!</definedName>
    <definedName name="____ind100">#REF!</definedName>
    <definedName name="____JAZ1" localSheetId="3">#REF!</definedName>
    <definedName name="____JAZ1">#REF!</definedName>
    <definedName name="____JAZ11" localSheetId="3">#REF!</definedName>
    <definedName name="____JAZ11">#REF!</definedName>
    <definedName name="____JAZ2" localSheetId="3">#REF!</definedName>
    <definedName name="____JAZ2">#REF!</definedName>
    <definedName name="____JAZ22" localSheetId="3">#REF!</definedName>
    <definedName name="____JAZ22">#REF!</definedName>
    <definedName name="____JAZ3" localSheetId="3">#REF!</definedName>
    <definedName name="____JAZ3">#REF!</definedName>
    <definedName name="____JAZ33" localSheetId="3">#REF!</definedName>
    <definedName name="____JAZ33">#REF!</definedName>
    <definedName name="____KM406407" localSheetId="3">#REF!</definedName>
    <definedName name="____KM406407">#REF!</definedName>
    <definedName name="____mem2" localSheetId="3">#REF!</definedName>
    <definedName name="____mem2">#REF!</definedName>
    <definedName name="____oac2" localSheetId="3">#REF!</definedName>
    <definedName name="____oac2">#REF!</definedName>
    <definedName name="____oae2" localSheetId="3">#REF!</definedName>
    <definedName name="____oae2">#REF!</definedName>
    <definedName name="____oco2" localSheetId="3">#REF!</definedName>
    <definedName name="____oco2">#REF!</definedName>
    <definedName name="____OUT98" hidden="1">{#N/A,#N/A,TRUE,"Serviços"}</definedName>
    <definedName name="____PAG1">"$#REF!.$C$16"</definedName>
    <definedName name="____PAG10">"$#REF!.$C$26"</definedName>
    <definedName name="____PAG11">"$#REF!.$C$27"</definedName>
    <definedName name="____PAG12">"$#REF!.$C$28"</definedName>
    <definedName name="____PAG13">"$#REF!.$C$21"</definedName>
    <definedName name="____PAG2">"$#REF!.$C$17"</definedName>
    <definedName name="____PAG3">"$#REF!.$C$18"</definedName>
    <definedName name="____PAG4">"$#REF!.$C$19"</definedName>
    <definedName name="____PAG5">"$#REF!.$C$20"</definedName>
    <definedName name="____PAG6">"$#REF!.$C$22"</definedName>
    <definedName name="____PAG7">"$#REF!.$C$23"</definedName>
    <definedName name="____PAG8">"$#REF!.$C$24"</definedName>
    <definedName name="____PAG9">"$#REF!.$C$25"</definedName>
    <definedName name="____pav2" localSheetId="3">#REF!</definedName>
    <definedName name="____pav2">#REF!</definedName>
    <definedName name="____PL1" localSheetId="3">#REF!</definedName>
    <definedName name="____PL1">#REF!</definedName>
    <definedName name="____r" localSheetId="3">#REF!</definedName>
    <definedName name="____r">#REF!</definedName>
    <definedName name="____RET1" localSheetId="3">#REF!</definedName>
    <definedName name="____RET1">#REF!</definedName>
    <definedName name="____TB10">"'file:///D:/Meus documentos/ANASTÁCIO/SERCEL/BR262990800.xls'#$TLMB.$#REF!$#REF!"</definedName>
    <definedName name="____tb97">"$#REF!.$E$71"</definedName>
    <definedName name="____tbw97">"$#REF!.$E$73"</definedName>
    <definedName name="____TCB4">"$#REF!.$I$26"</definedName>
    <definedName name="____TCC4">"$#REF!.$I$18"</definedName>
    <definedName name="____TEB4">"$#REF!.$I$16"</definedName>
    <definedName name="____ter2" localSheetId="3">#REF!</definedName>
    <definedName name="____ter2">#REF!</definedName>
    <definedName name="____tsd4" localSheetId="3">#REF!</definedName>
    <definedName name="____tsd4">#REF!</definedName>
    <definedName name="____xlnm.Print_Area_1" localSheetId="3">#REF!</definedName>
    <definedName name="____xlnm.Print_Area_1">#REF!</definedName>
    <definedName name="___BD8">"$#REF!.$P$4"</definedName>
    <definedName name="___C">"$#REF!.$#REF!$#REF!:$#REF!$#REF!"</definedName>
    <definedName name="___cab1" localSheetId="3">#REF!</definedName>
    <definedName name="___cab1">#REF!</definedName>
    <definedName name="___cab2" localSheetId="3">#REF!</definedName>
    <definedName name="___cab2">#REF!</definedName>
    <definedName name="___dmt1000" localSheetId="3">#REF!</definedName>
    <definedName name="___dmt1000">#REF!</definedName>
    <definedName name="___dmt1200" localSheetId="3">#REF!</definedName>
    <definedName name="___dmt1200">#REF!</definedName>
    <definedName name="___dmt2" localSheetId="3">#REF!</definedName>
    <definedName name="___dmt2">#REF!</definedName>
    <definedName name="___dmt200" localSheetId="3">#REF!</definedName>
    <definedName name="___dmt200">#REF!</definedName>
    <definedName name="___dmt400" localSheetId="3">#REF!</definedName>
    <definedName name="___dmt400">#REF!</definedName>
    <definedName name="___dmt50" localSheetId="3">#REF!</definedName>
    <definedName name="___dmt50">#REF!</definedName>
    <definedName name="___dmt600" localSheetId="3">#REF!</definedName>
    <definedName name="___dmt600">#REF!</definedName>
    <definedName name="___dmt800" localSheetId="3">#REF!</definedName>
    <definedName name="___dmt800">#REF!</definedName>
    <definedName name="___dre2" localSheetId="3">#REF!</definedName>
    <definedName name="___dre2">#REF!</definedName>
    <definedName name="___ind100" localSheetId="3">#REF!</definedName>
    <definedName name="___ind100">#REF!</definedName>
    <definedName name="___ind2" localSheetId="3">#REF!</definedName>
    <definedName name="___ind2">#REF!</definedName>
    <definedName name="___JAZ1" localSheetId="3">#REF!</definedName>
    <definedName name="___JAZ1">#REF!</definedName>
    <definedName name="___JAZ11" localSheetId="3">#REF!</definedName>
    <definedName name="___JAZ11">#REF!</definedName>
    <definedName name="___JAZ2" localSheetId="3">#REF!</definedName>
    <definedName name="___JAZ2">#REF!</definedName>
    <definedName name="___JAZ22" localSheetId="3">#REF!</definedName>
    <definedName name="___JAZ22">#REF!</definedName>
    <definedName name="___JAZ3" localSheetId="3">#REF!</definedName>
    <definedName name="___JAZ3">#REF!</definedName>
    <definedName name="___JAZ33" localSheetId="3">#REF!</definedName>
    <definedName name="___JAZ33">#REF!</definedName>
    <definedName name="___KM406407" localSheetId="3">#REF!</definedName>
    <definedName name="___KM406407">#REF!</definedName>
    <definedName name="___km736" localSheetId="3">#REF!</definedName>
    <definedName name="___km736">#REF!</definedName>
    <definedName name="___oac2" localSheetId="3">#REF!</definedName>
    <definedName name="___oac2">#REF!</definedName>
    <definedName name="___oae2" localSheetId="3">#REF!</definedName>
    <definedName name="___oae2">#REF!</definedName>
    <definedName name="___oco2" localSheetId="3">#REF!</definedName>
    <definedName name="___oco2">#REF!</definedName>
    <definedName name="___OUT98" hidden="1">{#N/A,#N/A,TRUE,"Serviços"}</definedName>
    <definedName name="___PAG1" localSheetId="3">#REF!</definedName>
    <definedName name="___PAG1">#REF!</definedName>
    <definedName name="___PAG10" localSheetId="3">#REF!</definedName>
    <definedName name="___PAG10">#REF!</definedName>
    <definedName name="___PAG11" localSheetId="3">#REF!</definedName>
    <definedName name="___PAG11">#REF!</definedName>
    <definedName name="___PAG12" localSheetId="3">#REF!</definedName>
    <definedName name="___PAG12">#REF!</definedName>
    <definedName name="___PAG13" localSheetId="3">#REF!</definedName>
    <definedName name="___PAG13">#REF!</definedName>
    <definedName name="___PAG2" localSheetId="3">#REF!</definedName>
    <definedName name="___PAG2">#REF!</definedName>
    <definedName name="___PAG3" localSheetId="3">#REF!</definedName>
    <definedName name="___PAG3">#REF!</definedName>
    <definedName name="___PAG4" localSheetId="3">#REF!</definedName>
    <definedName name="___PAG4">#REF!</definedName>
    <definedName name="___PAG5" localSheetId="3">#REF!</definedName>
    <definedName name="___PAG5">#REF!</definedName>
    <definedName name="___PAG6" localSheetId="3">#REF!</definedName>
    <definedName name="___PAG6">#REF!</definedName>
    <definedName name="___PAG7" localSheetId="3">#REF!</definedName>
    <definedName name="___PAG7">#REF!</definedName>
    <definedName name="___PAG8" localSheetId="3">#REF!</definedName>
    <definedName name="___PAG8">#REF!</definedName>
    <definedName name="___PAG9" localSheetId="3">#REF!</definedName>
    <definedName name="___PAG9">#REF!</definedName>
    <definedName name="___pav2" localSheetId="3">#REF!</definedName>
    <definedName name="___pav2">#REF!</definedName>
    <definedName name="___PL1" localSheetId="3">#REF!</definedName>
    <definedName name="___PL1">#REF!</definedName>
    <definedName name="___r" localSheetId="3">#REF!</definedName>
    <definedName name="___r">#REF!</definedName>
    <definedName name="___RET1" localSheetId="3">#REF!</definedName>
    <definedName name="___RET1">#REF!</definedName>
    <definedName name="___tab1" localSheetId="3">#REF!</definedName>
    <definedName name="___tab1">#REF!</definedName>
    <definedName name="___tb97" localSheetId="3">#REF!</definedName>
    <definedName name="___tb97">#REF!</definedName>
    <definedName name="___tbw97" localSheetId="3">#REF!</definedName>
    <definedName name="___tbw97">#REF!</definedName>
    <definedName name="___TCB4" localSheetId="3">#REF!</definedName>
    <definedName name="___TCB4">#REF!</definedName>
    <definedName name="___TCC4" localSheetId="3">#REF!</definedName>
    <definedName name="___TCC4">#REF!</definedName>
    <definedName name="___TEB4" localSheetId="3">#REF!</definedName>
    <definedName name="___TEB4">#REF!</definedName>
    <definedName name="___ter2" localSheetId="3">#REF!</definedName>
    <definedName name="___ter2">#REF!</definedName>
    <definedName name="___tsd4" localSheetId="3">#REF!</definedName>
    <definedName name="___tsd4">#REF!</definedName>
    <definedName name="___xlnm.Print_Area_1" localSheetId="3">#REF!</definedName>
    <definedName name="___xlnm.Print_Area_1">#REF!</definedName>
    <definedName name="__1Excel_BuiltIn_Print_Titles_9_1" localSheetId="3">#REF!</definedName>
    <definedName name="__1Excel_BuiltIn_Print_Titles_9_1">#REF!</definedName>
    <definedName name="__ABR95" localSheetId="3">#REF!</definedName>
    <definedName name="__ABR95">#REF!</definedName>
    <definedName name="__ABR96" localSheetId="3">#REF!</definedName>
    <definedName name="__ABR96">#REF!</definedName>
    <definedName name="__ABR97" localSheetId="3">#REF!</definedName>
    <definedName name="__ABR97">#REF!</definedName>
    <definedName name="__ABR98" localSheetId="3">#REF!</definedName>
    <definedName name="__ABR98">#REF!</definedName>
    <definedName name="__ABR99" localSheetId="3">#REF!</definedName>
    <definedName name="__ABR99">#REF!</definedName>
    <definedName name="__AGO95" localSheetId="3">#REF!</definedName>
    <definedName name="__AGO95">#REF!</definedName>
    <definedName name="__AGO96" localSheetId="3">#REF!</definedName>
    <definedName name="__AGO96">#REF!</definedName>
    <definedName name="__AGO97" localSheetId="3">#REF!</definedName>
    <definedName name="__AGO97">#REF!</definedName>
    <definedName name="__AGO98" localSheetId="3">#REF!</definedName>
    <definedName name="__AGO98">#REF!</definedName>
    <definedName name="__AGO99" localSheetId="3">#REF!</definedName>
    <definedName name="__AGO99">#REF!</definedName>
    <definedName name="__BD8">"$#REF!.$P$4"</definedName>
    <definedName name="__C" localSheetId="3">#REF!</definedName>
    <definedName name="__C">#REF!</definedName>
    <definedName name="__cab1" localSheetId="3">#REF!</definedName>
    <definedName name="__cab1">#REF!</definedName>
    <definedName name="__cab2" localSheetId="3">#REF!</definedName>
    <definedName name="__cab2">#REF!</definedName>
    <definedName name="__DEZ94" localSheetId="3">#REF!</definedName>
    <definedName name="__DEZ94">#REF!</definedName>
    <definedName name="__DEZ95" localSheetId="3">#REF!</definedName>
    <definedName name="__DEZ95">#REF!</definedName>
    <definedName name="__DEZ96" localSheetId="3">#REF!</definedName>
    <definedName name="__DEZ96">#REF!</definedName>
    <definedName name="__DEZ97" localSheetId="3">#REF!</definedName>
    <definedName name="__DEZ97">#REF!</definedName>
    <definedName name="__DEZ98" localSheetId="3">#REF!</definedName>
    <definedName name="__DEZ98">#REF!</definedName>
    <definedName name="__DEZ99" localSheetId="3">#REF!</definedName>
    <definedName name="__DEZ99">#REF!</definedName>
    <definedName name="__dmt1000" localSheetId="3">#REF!</definedName>
    <definedName name="__dmt1000">#REF!</definedName>
    <definedName name="__dmt1200" localSheetId="3">#REF!</definedName>
    <definedName name="__dmt1200">#REF!</definedName>
    <definedName name="__dmt2" localSheetId="3">#REF!</definedName>
    <definedName name="__dmt2">#REF!</definedName>
    <definedName name="__dmt200" localSheetId="3">#REF!</definedName>
    <definedName name="__dmt200">#REF!</definedName>
    <definedName name="__dmt400" localSheetId="3">#REF!</definedName>
    <definedName name="__dmt400">#REF!</definedName>
    <definedName name="__dmt50" localSheetId="3">#REF!</definedName>
    <definedName name="__dmt50">#REF!</definedName>
    <definedName name="__dmt600" localSheetId="3">#REF!</definedName>
    <definedName name="__dmt600">#REF!</definedName>
    <definedName name="__dmt800" localSheetId="3">#REF!</definedName>
    <definedName name="__dmt800">#REF!</definedName>
    <definedName name="__dre2" localSheetId="3">#REF!</definedName>
    <definedName name="__dre2">#REF!</definedName>
    <definedName name="__FEV95" localSheetId="3">#REF!</definedName>
    <definedName name="__FEV95">#REF!</definedName>
    <definedName name="__FEV96" localSheetId="3">#REF!</definedName>
    <definedName name="__FEV96">#REF!</definedName>
    <definedName name="__FEV97" localSheetId="3">#REF!</definedName>
    <definedName name="__FEV97">#REF!</definedName>
    <definedName name="__FEV98" localSheetId="3">#REF!</definedName>
    <definedName name="__FEV98">#REF!</definedName>
    <definedName name="__FEV99" localSheetId="3">#REF!</definedName>
    <definedName name="__FEV99">#REF!</definedName>
    <definedName name="__ind100" localSheetId="3">#REF!</definedName>
    <definedName name="__ind100">#REF!</definedName>
    <definedName name="__ind2" localSheetId="3">#REF!</definedName>
    <definedName name="__ind2">#REF!</definedName>
    <definedName name="__JAN95" localSheetId="3">#REF!</definedName>
    <definedName name="__JAN95">#REF!</definedName>
    <definedName name="__JAN96" localSheetId="3">#REF!</definedName>
    <definedName name="__JAN96">#REF!</definedName>
    <definedName name="__JAN97" localSheetId="3">#REF!</definedName>
    <definedName name="__JAN97">#REF!</definedName>
    <definedName name="__JAN98" localSheetId="3">#REF!</definedName>
    <definedName name="__JAN98">#REF!</definedName>
    <definedName name="__JAN99" localSheetId="3">#REF!</definedName>
    <definedName name="__JAN99">#REF!</definedName>
    <definedName name="__JAZ1" localSheetId="3">#REF!</definedName>
    <definedName name="__JAZ1">#REF!</definedName>
    <definedName name="__JAZ11" localSheetId="3">#REF!</definedName>
    <definedName name="__JAZ11">#REF!</definedName>
    <definedName name="__JAZ2" localSheetId="3">#REF!</definedName>
    <definedName name="__JAZ2">#REF!</definedName>
    <definedName name="__JAZ22" localSheetId="3">#REF!</definedName>
    <definedName name="__JAZ22">#REF!</definedName>
    <definedName name="__JAZ3" localSheetId="3">#REF!</definedName>
    <definedName name="__JAZ3">#REF!</definedName>
    <definedName name="__JAZ33" localSheetId="3">#REF!</definedName>
    <definedName name="__JAZ33">#REF!</definedName>
    <definedName name="__JUL95" localSheetId="3">#REF!</definedName>
    <definedName name="__JUL95">#REF!</definedName>
    <definedName name="__JUL96" localSheetId="3">#REF!</definedName>
    <definedName name="__JUL96">#REF!</definedName>
    <definedName name="__JUL97" localSheetId="3">#REF!</definedName>
    <definedName name="__JUL97">#REF!</definedName>
    <definedName name="__JUL98" localSheetId="3">#REF!</definedName>
    <definedName name="__JUL98">#REF!</definedName>
    <definedName name="__JUL99" localSheetId="3">#REF!</definedName>
    <definedName name="__JUL99">#REF!</definedName>
    <definedName name="__JUN95" localSheetId="3">#REF!</definedName>
    <definedName name="__JUN95">#REF!</definedName>
    <definedName name="__JUN96" localSheetId="3">#REF!</definedName>
    <definedName name="__JUN96">#REF!</definedName>
    <definedName name="__JUN97" localSheetId="3">#REF!</definedName>
    <definedName name="__JUN97">#REF!</definedName>
    <definedName name="__JUN98" localSheetId="3">#REF!</definedName>
    <definedName name="__JUN98">#REF!</definedName>
    <definedName name="__JUN99" localSheetId="3">#REF!</definedName>
    <definedName name="__JUN99">#REF!</definedName>
    <definedName name="__KM406407" localSheetId="3">#REF!</definedName>
    <definedName name="__KM406407">#REF!</definedName>
    <definedName name="__lkh2" localSheetId="3">#REF!</definedName>
    <definedName name="__lkh2">#REF!</definedName>
    <definedName name="__MAI95" localSheetId="3">#REF!</definedName>
    <definedName name="__MAI95">#REF!</definedName>
    <definedName name="__MAI96" localSheetId="3">#REF!</definedName>
    <definedName name="__MAI96">#REF!</definedName>
    <definedName name="__MAI97" localSheetId="3">#REF!</definedName>
    <definedName name="__MAI97">#REF!</definedName>
    <definedName name="__MAI98" localSheetId="3">#REF!</definedName>
    <definedName name="__MAI98">#REF!</definedName>
    <definedName name="__MAI99" localSheetId="3">#REF!</definedName>
    <definedName name="__MAI99">#REF!</definedName>
    <definedName name="__MAR95" localSheetId="3">#REF!</definedName>
    <definedName name="__MAR95">#REF!</definedName>
    <definedName name="__MAR96" localSheetId="3">#REF!</definedName>
    <definedName name="__MAR96">#REF!</definedName>
    <definedName name="__MAR97" localSheetId="3">#REF!</definedName>
    <definedName name="__MAR97">#REF!</definedName>
    <definedName name="__MAR98" localSheetId="3">#REF!</definedName>
    <definedName name="__MAR98">#REF!</definedName>
    <definedName name="__MAR99" localSheetId="3">#REF!</definedName>
    <definedName name="__MAR99">#REF!</definedName>
    <definedName name="__mem2" localSheetId="3">#REF!</definedName>
    <definedName name="__mem2">#REF!</definedName>
    <definedName name="__NOV94" localSheetId="3">#REF!</definedName>
    <definedName name="__NOV94">#REF!</definedName>
    <definedName name="__NOV95" localSheetId="3">#REF!</definedName>
    <definedName name="__NOV95">#REF!</definedName>
    <definedName name="__NOV96" localSheetId="3">#REF!</definedName>
    <definedName name="__NOV96">#REF!</definedName>
    <definedName name="__NOV97" localSheetId="3">#REF!</definedName>
    <definedName name="__NOV97">#REF!</definedName>
    <definedName name="__NOV98" localSheetId="3">#REF!</definedName>
    <definedName name="__NOV98">#REF!</definedName>
    <definedName name="__NOV99" localSheetId="3">#REF!</definedName>
    <definedName name="__NOV99">#REF!</definedName>
    <definedName name="__oac2" localSheetId="3">#REF!</definedName>
    <definedName name="__oac2">#REF!</definedName>
    <definedName name="__oae2" localSheetId="3">#REF!</definedName>
    <definedName name="__oae2">#REF!</definedName>
    <definedName name="__oco2" localSheetId="3">#REF!</definedName>
    <definedName name="__oco2">#REF!</definedName>
    <definedName name="__OUT94" localSheetId="3">#REF!</definedName>
    <definedName name="__OUT94">#REF!</definedName>
    <definedName name="__OUT95" localSheetId="3">#REF!</definedName>
    <definedName name="__OUT95">#REF!</definedName>
    <definedName name="__OUT96" localSheetId="3">#REF!</definedName>
    <definedName name="__OUT96">#REF!</definedName>
    <definedName name="__OUT97" localSheetId="3">#REF!</definedName>
    <definedName name="__OUT97">#REF!</definedName>
    <definedName name="__OUT98" hidden="1">{#N/A,#N/A,TRUE,"Serviços"}</definedName>
    <definedName name="__OUT99" localSheetId="3">#REF!</definedName>
    <definedName name="__OUT99">#REF!</definedName>
    <definedName name="__PA01" hidden="1">{"'teste'!$B$2:$R$49"}</definedName>
    <definedName name="__PAG1" localSheetId="3">#REF!</definedName>
    <definedName name="__PAG1">#REF!</definedName>
    <definedName name="__PAG10" localSheetId="3">#REF!</definedName>
    <definedName name="__PAG10">#REF!</definedName>
    <definedName name="__PAG11" localSheetId="3">#REF!</definedName>
    <definedName name="__PAG11">#REF!</definedName>
    <definedName name="__PAG12" localSheetId="3">#REF!</definedName>
    <definedName name="__PAG12">#REF!</definedName>
    <definedName name="__PAG13" localSheetId="3">#REF!</definedName>
    <definedName name="__PAG13">#REF!</definedName>
    <definedName name="__PAG2" localSheetId="3">#REF!</definedName>
    <definedName name="__PAG2">#REF!</definedName>
    <definedName name="__PAG3" localSheetId="3">#REF!</definedName>
    <definedName name="__PAG3">#REF!</definedName>
    <definedName name="__PAG4" localSheetId="3">#REF!</definedName>
    <definedName name="__PAG4">#REF!</definedName>
    <definedName name="__PAG5" localSheetId="3">#REF!</definedName>
    <definedName name="__PAG5">#REF!</definedName>
    <definedName name="__PAG6" localSheetId="3">#REF!</definedName>
    <definedName name="__PAG6">#REF!</definedName>
    <definedName name="__PAG7" localSheetId="3">#REF!</definedName>
    <definedName name="__PAG7">#REF!</definedName>
    <definedName name="__PAG8" localSheetId="3">#REF!</definedName>
    <definedName name="__PAG8">#REF!</definedName>
    <definedName name="__PAG9" localSheetId="3">#REF!</definedName>
    <definedName name="__PAG9">#REF!</definedName>
    <definedName name="__pav2" localSheetId="3">#REF!</definedName>
    <definedName name="__pav2">#REF!</definedName>
    <definedName name="__PL1" localSheetId="3">#REF!</definedName>
    <definedName name="__PL1">#REF!</definedName>
    <definedName name="__r" localSheetId="3">#REF!</definedName>
    <definedName name="__r">#REF!</definedName>
    <definedName name="__RET1" localSheetId="3">#REF!</definedName>
    <definedName name="__RET1">#REF!</definedName>
    <definedName name="__SE2" localSheetId="3">#REF!</definedName>
    <definedName name="__SE2">#REF!</definedName>
    <definedName name="__SET94" localSheetId="3">#REF!</definedName>
    <definedName name="__SET94">#REF!</definedName>
    <definedName name="__SET95" localSheetId="3">#REF!</definedName>
    <definedName name="__SET95">#REF!</definedName>
    <definedName name="__SET96" localSheetId="3">#REF!</definedName>
    <definedName name="__SET96">#REF!</definedName>
    <definedName name="__SET97" localSheetId="3">#REF!</definedName>
    <definedName name="__SET97">#REF!</definedName>
    <definedName name="__SET98" localSheetId="3">#REF!</definedName>
    <definedName name="__SET98">#REF!</definedName>
    <definedName name="__SET99" localSheetId="3">#REF!</definedName>
    <definedName name="__SET99">#REF!</definedName>
    <definedName name="__STC04" localSheetId="3">#REF!</definedName>
    <definedName name="__STC04">#REF!</definedName>
    <definedName name="__tb97" localSheetId="3">#REF!</definedName>
    <definedName name="__tb97">#REF!</definedName>
    <definedName name="__tbw97" localSheetId="3">#REF!</definedName>
    <definedName name="__tbw97">#REF!</definedName>
    <definedName name="__TCB4" localSheetId="3">#REF!</definedName>
    <definedName name="__TCB4">#REF!</definedName>
    <definedName name="__TCC4" localSheetId="3">#REF!</definedName>
    <definedName name="__TCC4">#REF!</definedName>
    <definedName name="__TEB4" localSheetId="3">#REF!</definedName>
    <definedName name="__TEB4">#REF!</definedName>
    <definedName name="__ter2" localSheetId="3">#REF!</definedName>
    <definedName name="__ter2">#REF!</definedName>
    <definedName name="__TOT1" localSheetId="3">#REF!</definedName>
    <definedName name="__TOT1">#REF!</definedName>
    <definedName name="__TOT2" localSheetId="3">#REF!</definedName>
    <definedName name="__TOT2">#REF!</definedName>
    <definedName name="__TOT3" localSheetId="3">#REF!</definedName>
    <definedName name="__TOT3">#REF!</definedName>
    <definedName name="__TOT4" localSheetId="3">#REF!</definedName>
    <definedName name="__TOT4">#REF!</definedName>
    <definedName name="__TOT5" localSheetId="3">#REF!</definedName>
    <definedName name="__TOT5">#REF!</definedName>
    <definedName name="__TOT6" localSheetId="3">#REF!</definedName>
    <definedName name="__TOT6">#REF!</definedName>
    <definedName name="__TOT7" localSheetId="3">#REF!</definedName>
    <definedName name="__TOT7">#REF!</definedName>
    <definedName name="__tsd4" localSheetId="3">#REF!</definedName>
    <definedName name="__tsd4">#REF!</definedName>
    <definedName name="__VV9" localSheetId="3">#REF!</definedName>
    <definedName name="__VV9">#REF!</definedName>
    <definedName name="__xlnm.Print_Area_1" localSheetId="3">#REF!</definedName>
    <definedName name="__xlnm.Print_Area_1">#REF!</definedName>
    <definedName name="__xlnm.Print_Area_2" localSheetId="3">#REF!</definedName>
    <definedName name="__xlnm.Print_Area_2">#REF!</definedName>
    <definedName name="_0" localSheetId="3">#REF!</definedName>
    <definedName name="_0">#REF!</definedName>
    <definedName name="_01_09_96" localSheetId="8">#REF!</definedName>
    <definedName name="_01_09_96" localSheetId="4">#REF!</definedName>
    <definedName name="_01_09_96" localSheetId="3">#REF!</definedName>
    <definedName name="_01_09_96">#REF!</definedName>
    <definedName name="_08.302.01" localSheetId="3">#REF!</definedName>
    <definedName name="_08.302.01">#REF!</definedName>
    <definedName name="_1_I_1" localSheetId="3">#REF!</definedName>
    <definedName name="_1_I_1">#REF!</definedName>
    <definedName name="_15Excel_BuiltIn_Print_Titles_2_1" localSheetId="3">#REF!</definedName>
    <definedName name="_15Excel_BuiltIn_Print_Titles_2_1">#REF!</definedName>
    <definedName name="_1830201">#N/A</definedName>
    <definedName name="_1Excel_BuiltIn_Print_Area_1_1" localSheetId="3">#REF!</definedName>
    <definedName name="_1Excel_BuiltIn_Print_Area_1_1">#REF!</definedName>
    <definedName name="_1Excel_BuiltIn_Print_Area_2_1">"$Quad_Quant_.$#REF!$#REF!:$#REF!$#REF!"</definedName>
    <definedName name="_1Excel_BuiltIn_Print_Titles_9_1" localSheetId="3">#REF!</definedName>
    <definedName name="_1Excel_BuiltIn_Print_Titles_9_1">#REF!</definedName>
    <definedName name="_1VB3" localSheetId="3">#REF!</definedName>
    <definedName name="_1VB3">#REF!</definedName>
    <definedName name="_2Excel_BuiltIn_Print_Area_7_1">"'file:///Y:/ENGENHARIA/Deise Aoki/PATOS - OK/PATOS 05-09-2007-ok/Laptop - Arquivos/DNIT/PATOs/Rondonópolis/PATO_BR-364_km_000_ao_km_11290_LICITAÇÃO MAIO DE 2007.xls'#$reg_mec_fx_dm_.$#REF!$#REF!:$#REF!$#REF!"</definedName>
    <definedName name="_2Excel_BuiltIn_Print_Titles_9_1" localSheetId="3">#REF!</definedName>
    <definedName name="_2Excel_BuiltIn_Print_Titles_9_1">#REF!</definedName>
    <definedName name="_3Excel_BuiltIn_Print_Area_11_1_1">"$#REF!.$A$1:$AL$33"</definedName>
    <definedName name="_ABR95" localSheetId="3">#REF!</definedName>
    <definedName name="_ABR95">#REF!</definedName>
    <definedName name="_ABR96" localSheetId="3">#REF!</definedName>
    <definedName name="_ABR96">#REF!</definedName>
    <definedName name="_ABR97" localSheetId="3">#REF!</definedName>
    <definedName name="_ABR97">#REF!</definedName>
    <definedName name="_ABR98" localSheetId="3">#REF!</definedName>
    <definedName name="_ABR98">#REF!</definedName>
    <definedName name="_ABR99" localSheetId="3">#REF!</definedName>
    <definedName name="_ABR99">#REF!</definedName>
    <definedName name="_ACR10" localSheetId="8">[1]SERVIÇO!#REF!</definedName>
    <definedName name="_ACR10" localSheetId="4">[1]SERVIÇO!#REF!</definedName>
    <definedName name="_ACR10" localSheetId="3">[1]SERVIÇO!#REF!</definedName>
    <definedName name="_ACR10">[1]SERVIÇO!#REF!</definedName>
    <definedName name="_ACR15" localSheetId="8">[1]SERVIÇO!#REF!</definedName>
    <definedName name="_ACR15" localSheetId="4">[1]SERVIÇO!#REF!</definedName>
    <definedName name="_ACR15" localSheetId="3">[1]SERVIÇO!#REF!</definedName>
    <definedName name="_ACR15">[1]SERVIÇO!#REF!</definedName>
    <definedName name="_acr20" localSheetId="8">[1]SERVIÇO!#REF!</definedName>
    <definedName name="_acr20" localSheetId="4">[1]SERVIÇO!#REF!</definedName>
    <definedName name="_acr20" localSheetId="3">[1]SERVIÇO!#REF!</definedName>
    <definedName name="_acr20">[1]SERVIÇO!#REF!</definedName>
    <definedName name="_acr5" localSheetId="8">[1]SERVIÇO!#REF!</definedName>
    <definedName name="_acr5" localSheetId="4">[1]SERVIÇO!#REF!</definedName>
    <definedName name="_acr5" localSheetId="3">[1]SERVIÇO!#REF!</definedName>
    <definedName name="_acr5">[1]SERVIÇO!#REF!</definedName>
    <definedName name="_AGO95" localSheetId="3">#REF!</definedName>
    <definedName name="_AGO95">#REF!</definedName>
    <definedName name="_AGO96" localSheetId="3">#REF!</definedName>
    <definedName name="_AGO96">#REF!</definedName>
    <definedName name="_AGO97" localSheetId="3">#REF!</definedName>
    <definedName name="_AGO97">#REF!</definedName>
    <definedName name="_AGO98" localSheetId="3">#REF!</definedName>
    <definedName name="_AGO98">#REF!</definedName>
    <definedName name="_AGO99" localSheetId="3">#REF!</definedName>
    <definedName name="_AGO99">#REF!</definedName>
    <definedName name="_ARQ1" localSheetId="8">[1]SERVIÇO!#REF!</definedName>
    <definedName name="_ARQ1" localSheetId="4">[1]SERVIÇO!#REF!</definedName>
    <definedName name="_ARQ1" localSheetId="3">[1]SERVIÇO!#REF!</definedName>
    <definedName name="_ARQ1">[1]SERVIÇO!#REF!</definedName>
    <definedName name="_BD8">"$#REF!.$P$4"</definedName>
    <definedName name="_BDI1">#N/A</definedName>
    <definedName name="_C" localSheetId="3">#REF!</definedName>
    <definedName name="_C">#REF!</definedName>
    <definedName name="_cab1" localSheetId="3">#REF!</definedName>
    <definedName name="_cab1">#REF!</definedName>
    <definedName name="_cab2" localSheetId="3">#REF!</definedName>
    <definedName name="_cab2">#REF!</definedName>
    <definedName name="_DEZ94" localSheetId="3">#REF!</definedName>
    <definedName name="_DEZ94">#REF!</definedName>
    <definedName name="_DEZ95" localSheetId="3">#REF!</definedName>
    <definedName name="_DEZ95">#REF!</definedName>
    <definedName name="_DEZ96" localSheetId="3">#REF!</definedName>
    <definedName name="_DEZ96">#REF!</definedName>
    <definedName name="_DEZ97" localSheetId="3">#REF!</definedName>
    <definedName name="_DEZ97">#REF!</definedName>
    <definedName name="_DEZ98" localSheetId="3">#REF!</definedName>
    <definedName name="_DEZ98">#REF!</definedName>
    <definedName name="_DEZ99" localSheetId="3">#REF!</definedName>
    <definedName name="_DEZ99">#REF!</definedName>
    <definedName name="_DIV1004" localSheetId="3">#REF!</definedName>
    <definedName name="_DIV1004">#REF!</definedName>
    <definedName name="_DIV1015" localSheetId="3">#REF!</definedName>
    <definedName name="_DIV1015">#REF!</definedName>
    <definedName name="_DIV1039" localSheetId="3">#REF!</definedName>
    <definedName name="_DIV1039">#REF!</definedName>
    <definedName name="_DIV1050" localSheetId="3">#REF!</definedName>
    <definedName name="_DIV1050">#REF!</definedName>
    <definedName name="_DIV278" localSheetId="3">#REF!</definedName>
    <definedName name="_DIV278">#REF!</definedName>
    <definedName name="_DIV279" localSheetId="3">#REF!</definedName>
    <definedName name="_DIV279">#REF!</definedName>
    <definedName name="_DIV45" localSheetId="3">#REF!</definedName>
    <definedName name="_DIV45">#REF!</definedName>
    <definedName name="_DIV450" localSheetId="3">#REF!</definedName>
    <definedName name="_DIV450">#REF!</definedName>
    <definedName name="_DIV709" localSheetId="3">#REF!</definedName>
    <definedName name="_DIV709">#REF!</definedName>
    <definedName name="_DIV710" localSheetId="3">#REF!</definedName>
    <definedName name="_DIV710">#REF!</definedName>
    <definedName name="_DIV711" localSheetId="3">#REF!</definedName>
    <definedName name="_DIV711">#REF!</definedName>
    <definedName name="_DIV718" localSheetId="3">#REF!</definedName>
    <definedName name="_DIV718">#REF!</definedName>
    <definedName name="_DIV719" localSheetId="3">#REF!</definedName>
    <definedName name="_DIV719">#REF!</definedName>
    <definedName name="_DIV720" localSheetId="3">#REF!</definedName>
    <definedName name="_DIV720">#REF!</definedName>
    <definedName name="_DIV819" localSheetId="3">#REF!</definedName>
    <definedName name="_DIV819">#REF!</definedName>
    <definedName name="_DIV947" localSheetId="3">#REF!</definedName>
    <definedName name="_DIV947">#REF!</definedName>
    <definedName name="_dmt1000" localSheetId="3">#REF!</definedName>
    <definedName name="_dmt1000">#REF!</definedName>
    <definedName name="_dmt1200" localSheetId="3">#REF!</definedName>
    <definedName name="_dmt1200">#REF!</definedName>
    <definedName name="_dmt2" localSheetId="3">#REF!</definedName>
    <definedName name="_dmt2">#REF!</definedName>
    <definedName name="_dmt200" localSheetId="3">#REF!</definedName>
    <definedName name="_dmt200">#REF!</definedName>
    <definedName name="_dmt400" localSheetId="3">#REF!</definedName>
    <definedName name="_dmt400">#REF!</definedName>
    <definedName name="_dmt50" localSheetId="3">#REF!</definedName>
    <definedName name="_dmt50">#REF!</definedName>
    <definedName name="_dmt600" localSheetId="3">#REF!</definedName>
    <definedName name="_dmt600">#REF!</definedName>
    <definedName name="_dmt800" localSheetId="3">#REF!</definedName>
    <definedName name="_dmt800">#REF!</definedName>
    <definedName name="_dre2" localSheetId="3">#REF!</definedName>
    <definedName name="_dre2">#REF!</definedName>
    <definedName name="_FEV95" localSheetId="3">#REF!</definedName>
    <definedName name="_FEV95">#REF!</definedName>
    <definedName name="_FEV96" localSheetId="3">#REF!</definedName>
    <definedName name="_FEV96">#REF!</definedName>
    <definedName name="_FEV97" localSheetId="3">#REF!</definedName>
    <definedName name="_FEV97">#REF!</definedName>
    <definedName name="_FEV98" localSheetId="3">#REF!</definedName>
    <definedName name="_FEV98">#REF!</definedName>
    <definedName name="_FEV99" localSheetId="3">#REF!</definedName>
    <definedName name="_FEV99">#REF!</definedName>
    <definedName name="_xlnm._FilterDatabase" localSheetId="6" hidden="1">'CPU CODEVASF'!$A$9:$H$48</definedName>
    <definedName name="_I" localSheetId="3">#REF!</definedName>
    <definedName name="_I">#REF!</definedName>
    <definedName name="_I_1" localSheetId="3">#REF!</definedName>
    <definedName name="_I_1">#REF!</definedName>
    <definedName name="_I_1_1" localSheetId="3">#REF!</definedName>
    <definedName name="_I_1_1">#REF!</definedName>
    <definedName name="_I_1_1_1" localSheetId="3">#REF!</definedName>
    <definedName name="_I_1_1_1">#REF!</definedName>
    <definedName name="_I_1_1_19" localSheetId="3">#REF!</definedName>
    <definedName name="_I_1_1_19">#REF!</definedName>
    <definedName name="_I_1_19" localSheetId="3">#REF!</definedName>
    <definedName name="_I_1_19">#REF!</definedName>
    <definedName name="_I_19" localSheetId="3">#REF!</definedName>
    <definedName name="_I_19">#REF!</definedName>
    <definedName name="_ind100" localSheetId="3">#REF!</definedName>
    <definedName name="_ind100">#REF!</definedName>
    <definedName name="_ind2" localSheetId="3">#REF!</definedName>
    <definedName name="_ind2">#REF!</definedName>
    <definedName name="_JAN95" localSheetId="3">#REF!</definedName>
    <definedName name="_JAN95">#REF!</definedName>
    <definedName name="_JAN96" localSheetId="3">#REF!</definedName>
    <definedName name="_JAN96">#REF!</definedName>
    <definedName name="_JAN97" localSheetId="3">#REF!</definedName>
    <definedName name="_JAN97">#REF!</definedName>
    <definedName name="_JAN98" localSheetId="3">#REF!</definedName>
    <definedName name="_JAN98">#REF!</definedName>
    <definedName name="_JAN99" localSheetId="3">#REF!</definedName>
    <definedName name="_JAN99">#REF!</definedName>
    <definedName name="_JAZ1" localSheetId="3">#REF!</definedName>
    <definedName name="_JAZ1">#REF!</definedName>
    <definedName name="_JAZ11" localSheetId="3">#REF!</definedName>
    <definedName name="_JAZ11">#REF!</definedName>
    <definedName name="_JAZ2" localSheetId="3">#REF!</definedName>
    <definedName name="_JAZ2">#REF!</definedName>
    <definedName name="_JAZ22" localSheetId="3">#REF!</definedName>
    <definedName name="_JAZ22">#REF!</definedName>
    <definedName name="_JAZ3" localSheetId="3">#REF!</definedName>
    <definedName name="_JAZ3">#REF!</definedName>
    <definedName name="_JAZ33" localSheetId="3">#REF!</definedName>
    <definedName name="_JAZ33">#REF!</definedName>
    <definedName name="_JUL95" localSheetId="3">#REF!</definedName>
    <definedName name="_JUL95">#REF!</definedName>
    <definedName name="_JUL96" localSheetId="3">#REF!</definedName>
    <definedName name="_JUL96">#REF!</definedName>
    <definedName name="_JUL97" localSheetId="3">#REF!</definedName>
    <definedName name="_JUL97">#REF!</definedName>
    <definedName name="_JUL98" localSheetId="3">#REF!</definedName>
    <definedName name="_JUL98">#REF!</definedName>
    <definedName name="_JUL99" localSheetId="3">#REF!</definedName>
    <definedName name="_JUL99">#REF!</definedName>
    <definedName name="_JUN95" localSheetId="3">#REF!</definedName>
    <definedName name="_JUN95">#REF!</definedName>
    <definedName name="_JUN96" localSheetId="3">#REF!</definedName>
    <definedName name="_JUN96">#REF!</definedName>
    <definedName name="_JUN97" localSheetId="3">#REF!</definedName>
    <definedName name="_JUN97">#REF!</definedName>
    <definedName name="_JUN98" localSheetId="3">#REF!</definedName>
    <definedName name="_JUN98">#REF!</definedName>
    <definedName name="_JUN99" localSheetId="3">#REF!</definedName>
    <definedName name="_JUN99">#REF!</definedName>
    <definedName name="_Key1" localSheetId="3" hidden="1">#REF!</definedName>
    <definedName name="_Key1" hidden="1">#REF!</definedName>
    <definedName name="_Key2" localSheetId="3" hidden="1">#REF!</definedName>
    <definedName name="_Key2" hidden="1">#REF!</definedName>
    <definedName name="_KM406407" localSheetId="3">#REF!</definedName>
    <definedName name="_KM406407">#REF!</definedName>
    <definedName name="_km736" localSheetId="3">#REF!</definedName>
    <definedName name="_km736">#REF!</definedName>
    <definedName name="_l" localSheetId="3">#REF!</definedName>
    <definedName name="_l">#REF!</definedName>
    <definedName name="_lkh2" localSheetId="3">#REF!</definedName>
    <definedName name="_lkh2">#REF!</definedName>
    <definedName name="_LO1004" localSheetId="3">#REF!</definedName>
    <definedName name="_LO1004">#REF!</definedName>
    <definedName name="_LO1015" localSheetId="3">#REF!</definedName>
    <definedName name="_LO1015">#REF!</definedName>
    <definedName name="_LO1039" localSheetId="3">#REF!</definedName>
    <definedName name="_LO1039">#REF!</definedName>
    <definedName name="_LO1050" localSheetId="3">#REF!</definedName>
    <definedName name="_LO1050">#REF!</definedName>
    <definedName name="_LO278" localSheetId="3">#REF!</definedName>
    <definedName name="_LO278">#REF!</definedName>
    <definedName name="_LO279" localSheetId="3">#REF!</definedName>
    <definedName name="_LO279">#REF!</definedName>
    <definedName name="_LO450" localSheetId="3">#REF!</definedName>
    <definedName name="_LO450">#REF!</definedName>
    <definedName name="_LO709" localSheetId="3">#REF!</definedName>
    <definedName name="_LO709">#REF!</definedName>
    <definedName name="_LO710" localSheetId="3">#REF!</definedName>
    <definedName name="_LO710">#REF!</definedName>
    <definedName name="_LO711" localSheetId="3">#REF!</definedName>
    <definedName name="_LO711">#REF!</definedName>
    <definedName name="_LO719" localSheetId="3">#REF!</definedName>
    <definedName name="_LO719">#REF!</definedName>
    <definedName name="_LO720" localSheetId="3">#REF!</definedName>
    <definedName name="_LO720">#REF!</definedName>
    <definedName name="_LO819" localSheetId="3">#REF!</definedName>
    <definedName name="_LO819">#REF!</definedName>
    <definedName name="_LO947" localSheetId="3">#REF!</definedName>
    <definedName name="_LO947">#REF!</definedName>
    <definedName name="_MAI95" localSheetId="3">#REF!</definedName>
    <definedName name="_MAI95">#REF!</definedName>
    <definedName name="_MAI96" localSheetId="3">#REF!</definedName>
    <definedName name="_MAI96">#REF!</definedName>
    <definedName name="_MAI97" localSheetId="3">#REF!</definedName>
    <definedName name="_MAI97">#REF!</definedName>
    <definedName name="_MAI98" localSheetId="3">#REF!</definedName>
    <definedName name="_MAI98">#REF!</definedName>
    <definedName name="_MAI99" localSheetId="3">#REF!</definedName>
    <definedName name="_MAI99">#REF!</definedName>
    <definedName name="_MAR95" localSheetId="3">#REF!</definedName>
    <definedName name="_MAR95">#REF!</definedName>
    <definedName name="_MAR96" localSheetId="3">#REF!</definedName>
    <definedName name="_MAR96">#REF!</definedName>
    <definedName name="_MAR97" localSheetId="3">#REF!</definedName>
    <definedName name="_MAR97">#REF!</definedName>
    <definedName name="_MAR98" localSheetId="3">#REF!</definedName>
    <definedName name="_MAR98">#REF!</definedName>
    <definedName name="_MAR99" localSheetId="3">#REF!</definedName>
    <definedName name="_MAR99">#REF!</definedName>
    <definedName name="_ME1004" localSheetId="3">#REF!</definedName>
    <definedName name="_ME1004">#REF!</definedName>
    <definedName name="_ME1015" localSheetId="3">#REF!</definedName>
    <definedName name="_ME1015">#REF!</definedName>
    <definedName name="_ME1039" localSheetId="3">#REF!</definedName>
    <definedName name="_ME1039">#REF!</definedName>
    <definedName name="_ME1050" localSheetId="3">#REF!</definedName>
    <definedName name="_ME1050">#REF!</definedName>
    <definedName name="_ME278" localSheetId="3">#REF!</definedName>
    <definedName name="_ME278">#REF!</definedName>
    <definedName name="_ME279" localSheetId="3">#REF!</definedName>
    <definedName name="_ME279">#REF!</definedName>
    <definedName name="_ME450" localSheetId="3">#REF!</definedName>
    <definedName name="_ME450">#REF!</definedName>
    <definedName name="_ME709" localSheetId="3">#REF!</definedName>
    <definedName name="_ME709">#REF!</definedName>
    <definedName name="_ME710" localSheetId="3">#REF!</definedName>
    <definedName name="_ME710">#REF!</definedName>
    <definedName name="_ME711" localSheetId="3">#REF!</definedName>
    <definedName name="_ME711">#REF!</definedName>
    <definedName name="_ME719" localSheetId="3">#REF!</definedName>
    <definedName name="_ME719">#REF!</definedName>
    <definedName name="_ME720" localSheetId="3">#REF!</definedName>
    <definedName name="_ME720">#REF!</definedName>
    <definedName name="_ME819" localSheetId="3">#REF!</definedName>
    <definedName name="_ME819">#REF!</definedName>
    <definedName name="_ME947" localSheetId="3">#REF!</definedName>
    <definedName name="_ME947">#REF!</definedName>
    <definedName name="_mem2" localSheetId="3">#REF!</definedName>
    <definedName name="_mem2">#REF!</definedName>
    <definedName name="_NOV94" localSheetId="3">#REF!</definedName>
    <definedName name="_NOV94">#REF!</definedName>
    <definedName name="_NOV95" localSheetId="3">#REF!</definedName>
    <definedName name="_NOV95">#REF!</definedName>
    <definedName name="_NOV96" localSheetId="3">#REF!</definedName>
    <definedName name="_NOV96">#REF!</definedName>
    <definedName name="_NOV97" localSheetId="3">#REF!</definedName>
    <definedName name="_NOV97">#REF!</definedName>
    <definedName name="_NOV98" localSheetId="3">#REF!</definedName>
    <definedName name="_NOV98">#REF!</definedName>
    <definedName name="_NOV99" localSheetId="3">#REF!</definedName>
    <definedName name="_NOV99">#REF!</definedName>
    <definedName name="_oac2" localSheetId="3">#REF!</definedName>
    <definedName name="_oac2">#REF!</definedName>
    <definedName name="_oae2" localSheetId="3">#REF!</definedName>
    <definedName name="_oae2">#REF!</definedName>
    <definedName name="_oco2" localSheetId="3">#REF!</definedName>
    <definedName name="_oco2">#REF!</definedName>
    <definedName name="_Order1" hidden="1">255</definedName>
    <definedName name="_Order2" hidden="1">0</definedName>
    <definedName name="_OUT94" localSheetId="3">#REF!</definedName>
    <definedName name="_OUT94">#REF!</definedName>
    <definedName name="_OUT95" localSheetId="3">#REF!</definedName>
    <definedName name="_OUT95">#REF!</definedName>
    <definedName name="_OUT96" localSheetId="3">#REF!</definedName>
    <definedName name="_OUT96">#REF!</definedName>
    <definedName name="_OUT97" localSheetId="3">#REF!</definedName>
    <definedName name="_OUT97">#REF!</definedName>
    <definedName name="_OUT98" hidden="1">{#N/A,#N/A,TRUE,"Serviços"}</definedName>
    <definedName name="_OUT99" localSheetId="3">#REF!</definedName>
    <definedName name="_OUT99">#REF!</definedName>
    <definedName name="_PA01" hidden="1">{"'teste'!$B$2:$R$49"}</definedName>
    <definedName name="_PAG1">"$#REF!.$C$16"</definedName>
    <definedName name="_PAG10">"$#REF!.$C$26"</definedName>
    <definedName name="_PAG11">"$#REF!.$C$27"</definedName>
    <definedName name="_PAG12">"$#REF!.$C$28"</definedName>
    <definedName name="_PAG13">"$#REF!.$C$21"</definedName>
    <definedName name="_PAG2">"$#REF!.$C$17"</definedName>
    <definedName name="_PAG3">"$#REF!.$C$18"</definedName>
    <definedName name="_PAG4">"$#REF!.$C$19"</definedName>
    <definedName name="_PAG5">"$#REF!.$C$20"</definedName>
    <definedName name="_PAG6">"$#REF!.$C$22"</definedName>
    <definedName name="_PAG7">"$#REF!.$C$23"</definedName>
    <definedName name="_PAG8">"$#REF!.$C$24"</definedName>
    <definedName name="_PAG9">"$#REF!.$C$25"</definedName>
    <definedName name="_pav2" localSheetId="3">#REF!</definedName>
    <definedName name="_pav2">#REF!</definedName>
    <definedName name="_PL1" localSheetId="8">#REF!</definedName>
    <definedName name="_PL1" localSheetId="4">#REF!</definedName>
    <definedName name="_PL1" localSheetId="3">#REF!</definedName>
    <definedName name="_PL1">#REF!</definedName>
    <definedName name="_PR1004" localSheetId="3">#REF!</definedName>
    <definedName name="_PR1004">#REF!</definedName>
    <definedName name="_PR1015" localSheetId="3">#REF!</definedName>
    <definedName name="_PR1015">#REF!</definedName>
    <definedName name="_PR1039" localSheetId="3">#REF!</definedName>
    <definedName name="_PR1039">#REF!</definedName>
    <definedName name="_PR1050" localSheetId="3">#REF!</definedName>
    <definedName name="_PR1050">#REF!</definedName>
    <definedName name="_PR278" localSheetId="3">#REF!</definedName>
    <definedName name="_PR278">#REF!</definedName>
    <definedName name="_PR279" localSheetId="3">#REF!</definedName>
    <definedName name="_PR279">#REF!</definedName>
    <definedName name="_PR450" localSheetId="3">#REF!</definedName>
    <definedName name="_PR450">#REF!</definedName>
    <definedName name="_PR709" localSheetId="3">#REF!</definedName>
    <definedName name="_PR709">#REF!</definedName>
    <definedName name="_PR710" localSheetId="3">#REF!</definedName>
    <definedName name="_PR710">#REF!</definedName>
    <definedName name="_PR711" localSheetId="3">#REF!</definedName>
    <definedName name="_PR711">#REF!</definedName>
    <definedName name="_PR719" localSheetId="3">#REF!</definedName>
    <definedName name="_PR719">#REF!</definedName>
    <definedName name="_PR720" localSheetId="3">#REF!</definedName>
    <definedName name="_PR720">#REF!</definedName>
    <definedName name="_PR819" localSheetId="3">#REF!</definedName>
    <definedName name="_PR819">#REF!</definedName>
    <definedName name="_PR947" localSheetId="3">#REF!</definedName>
    <definedName name="_PR947">#REF!</definedName>
    <definedName name="_QT100" localSheetId="7">[1]SERVIÇO!#REF!</definedName>
    <definedName name="_QT100" localSheetId="8">[1]SERVIÇO!#REF!</definedName>
    <definedName name="_QT100" localSheetId="4">[1]SERVIÇO!#REF!</definedName>
    <definedName name="_QT100" localSheetId="3">[1]SERVIÇO!#REF!</definedName>
    <definedName name="_QT100">[1]SERVIÇO!#REF!</definedName>
    <definedName name="_QT2" localSheetId="7">[1]SERVIÇO!#REF!</definedName>
    <definedName name="_QT2" localSheetId="8">[1]SERVIÇO!#REF!</definedName>
    <definedName name="_QT2" localSheetId="4">[1]SERVIÇO!#REF!</definedName>
    <definedName name="_QT2" localSheetId="3">[1]SERVIÇO!#REF!</definedName>
    <definedName name="_QT2">[1]SERVIÇO!#REF!</definedName>
    <definedName name="_QT3" localSheetId="8">[1]SERVIÇO!#REF!</definedName>
    <definedName name="_QT3" localSheetId="4">[1]SERVIÇO!#REF!</definedName>
    <definedName name="_QT3" localSheetId="3">[1]SERVIÇO!#REF!</definedName>
    <definedName name="_QT3">[1]SERVIÇO!#REF!</definedName>
    <definedName name="_QT4" localSheetId="8">[1]SERVIÇO!#REF!</definedName>
    <definedName name="_QT4" localSheetId="4">[1]SERVIÇO!#REF!</definedName>
    <definedName name="_QT4" localSheetId="3">[1]SERVIÇO!#REF!</definedName>
    <definedName name="_QT4">[1]SERVIÇO!#REF!</definedName>
    <definedName name="_QT50" localSheetId="8">[1]SERVIÇO!#REF!</definedName>
    <definedName name="_QT50" localSheetId="4">[1]SERVIÇO!#REF!</definedName>
    <definedName name="_QT50" localSheetId="3">[1]SERVIÇO!#REF!</definedName>
    <definedName name="_QT50">[1]SERVIÇO!#REF!</definedName>
    <definedName name="_QT75" localSheetId="8">[1]SERVIÇO!#REF!</definedName>
    <definedName name="_QT75" localSheetId="4">[1]SERVIÇO!#REF!</definedName>
    <definedName name="_QT75" localSheetId="3">[1]SERVIÇO!#REF!</definedName>
    <definedName name="_QT75">[1]SERVIÇO!#REF!</definedName>
    <definedName name="_r" localSheetId="3">#REF!</definedName>
    <definedName name="_r">#REF!</definedName>
    <definedName name="_r_15" localSheetId="3">#REF!</definedName>
    <definedName name="_r_15">#REF!</definedName>
    <definedName name="_r_4" localSheetId="3">#REF!</definedName>
    <definedName name="_r_4">#REF!</definedName>
    <definedName name="_RECONF." localSheetId="3">#REF!</definedName>
    <definedName name="_RECONF.">#REF!</definedName>
    <definedName name="_RET1" localSheetId="3">#REF!</definedName>
    <definedName name="_RET1">#REF!</definedName>
    <definedName name="_SE2" localSheetId="3">#REF!</definedName>
    <definedName name="_SE2">#REF!</definedName>
    <definedName name="_SET94" localSheetId="3">#REF!</definedName>
    <definedName name="_SET94">#REF!</definedName>
    <definedName name="_SET95" localSheetId="3">#REF!</definedName>
    <definedName name="_SET95">#REF!</definedName>
    <definedName name="_SET96" localSheetId="3">#REF!</definedName>
    <definedName name="_SET96">#REF!</definedName>
    <definedName name="_SET97" localSheetId="3">#REF!</definedName>
    <definedName name="_SET97">#REF!</definedName>
    <definedName name="_SET98" localSheetId="3">#REF!</definedName>
    <definedName name="_SET98">#REF!</definedName>
    <definedName name="_SET99" localSheetId="3">#REF!</definedName>
    <definedName name="_SET99">#REF!</definedName>
    <definedName name="_Sort" localSheetId="3" hidden="1">#REF!</definedName>
    <definedName name="_Sort" hidden="1">#REF!</definedName>
    <definedName name="_STC04" localSheetId="3">#REF!</definedName>
    <definedName name="_STC04">#REF!</definedName>
    <definedName name="_T" localSheetId="8">[1]SERVIÇO!#REF!</definedName>
    <definedName name="_T" localSheetId="4">[1]SERVIÇO!#REF!</definedName>
    <definedName name="_T" localSheetId="3">[1]SERVIÇO!#REF!</definedName>
    <definedName name="_T">[1]SERVIÇO!#REF!</definedName>
    <definedName name="_tab1" localSheetId="3">#REF!</definedName>
    <definedName name="_tab1">#REF!</definedName>
    <definedName name="_TB10">"'file:///D:/Meus documentos/ANASTÁCIO/SERCEL/BR262990800.xls'#$TLMB.$#REF!$#REF!"</definedName>
    <definedName name="_tb97">"$#REF!.$E$71"</definedName>
    <definedName name="_tbw97">"$#REF!.$E$73"</definedName>
    <definedName name="_TCB4">"$#REF!.$I$26"</definedName>
    <definedName name="_TCC4">"$#REF!.$I$18"</definedName>
    <definedName name="_TEB4">"$#REF!.$I$16"</definedName>
    <definedName name="_ter2" localSheetId="3">#REF!</definedName>
    <definedName name="_ter2">#REF!</definedName>
    <definedName name="_TOT1" localSheetId="3">#REF!</definedName>
    <definedName name="_TOT1">#REF!</definedName>
    <definedName name="_TOT2" localSheetId="3">#REF!</definedName>
    <definedName name="_TOT2">#REF!</definedName>
    <definedName name="_TOT3" localSheetId="3">#REF!</definedName>
    <definedName name="_TOT3">#REF!</definedName>
    <definedName name="_TOT4" localSheetId="3">#REF!</definedName>
    <definedName name="_TOT4">#REF!</definedName>
    <definedName name="_TOT5" localSheetId="3">#REF!</definedName>
    <definedName name="_TOT5">#REF!</definedName>
    <definedName name="_TOT6" localSheetId="3">#REF!</definedName>
    <definedName name="_TOT6">#REF!</definedName>
    <definedName name="_TOT7" localSheetId="3">#REF!</definedName>
    <definedName name="_TOT7">#REF!</definedName>
    <definedName name="_tsd4" localSheetId="3">#REF!</definedName>
    <definedName name="_tsd4">#REF!</definedName>
    <definedName name="_VV9" localSheetId="3">#REF!</definedName>
    <definedName name="_VV9">#REF!</definedName>
    <definedName name="A" localSheetId="8">#REF!</definedName>
    <definedName name="A" localSheetId="4">#REF!</definedName>
    <definedName name="A" localSheetId="3">#REF!</definedName>
    <definedName name="A">#REF!</definedName>
    <definedName name="A_23">"'file:///C:/{Tião}/SãoSebastião/medição/18ª medição parcial/18ª medição parcial.xls'#$Medição.$#REF!$#REF!"</definedName>
    <definedName name="a14.1.18" localSheetId="3">#REF!</definedName>
    <definedName name="a14.1.18">#REF!</definedName>
    <definedName name="AA" localSheetId="8">#N/A</definedName>
    <definedName name="AA">'BDI DIFERENCIADO'!AA</definedName>
    <definedName name="AA_1">#N/A</definedName>
    <definedName name="AA_2">#N/A</definedName>
    <definedName name="AA150OC" localSheetId="3">#REF!</definedName>
    <definedName name="AA150OC">#REF!</definedName>
    <definedName name="AA150TERRA" localSheetId="3">#REF!</definedName>
    <definedName name="AA150TERRA">#REF!</definedName>
    <definedName name="aaa" localSheetId="3">#REF!</definedName>
    <definedName name="aaa">#REF!</definedName>
    <definedName name="AAA150DRE" localSheetId="3">#REF!</definedName>
    <definedName name="AAA150DRE">#REF!</definedName>
    <definedName name="AAA150PAV" localSheetId="3">#REF!</definedName>
    <definedName name="AAA150PAV">#REF!</definedName>
    <definedName name="AAAAA" localSheetId="7">#REF!</definedName>
    <definedName name="AAAAA" localSheetId="8">#REF!</definedName>
    <definedName name="AAAAA" localSheetId="4">#REF!</definedName>
    <definedName name="AAAAA" localSheetId="3">#REF!</definedName>
    <definedName name="AAAAA">#REF!</definedName>
    <definedName name="AAAAAAAAAAAAAA" localSheetId="3">#REF!</definedName>
    <definedName name="AAAAAAAAAAAAAA">#REF!</definedName>
    <definedName name="AAC" localSheetId="3">#REF!</definedName>
    <definedName name="AAC">#REF!</definedName>
    <definedName name="abebqt" localSheetId="8">[1]SERVIÇO!#REF!</definedName>
    <definedName name="abebqt" localSheetId="4">[1]SERVIÇO!#REF!</definedName>
    <definedName name="abebqt" localSheetId="3">[1]SERVIÇO!#REF!</definedName>
    <definedName name="abebqt">[1]SERVIÇO!#REF!</definedName>
    <definedName name="ABR00" localSheetId="3">#REF!</definedName>
    <definedName name="ABR00">#REF!</definedName>
    <definedName name="AC" localSheetId="3">#REF!</definedName>
    <definedName name="AC">#REF!</definedName>
    <definedName name="ACADUC" localSheetId="8">[1]SERVIÇO!#REF!</definedName>
    <definedName name="ACADUC" localSheetId="4">[1]SERVIÇO!#REF!</definedName>
    <definedName name="ACADUC" localSheetId="3">[1]SERVIÇO!#REF!</definedName>
    <definedName name="ACADUC">[1]SERVIÇO!#REF!</definedName>
    <definedName name="ACBEB" localSheetId="8">[1]SERVIÇO!#REF!</definedName>
    <definedName name="ACBEB" localSheetId="4">[1]SERVIÇO!#REF!</definedName>
    <definedName name="ACBEB" localSheetId="3">[1]SERVIÇO!#REF!</definedName>
    <definedName name="ACBEB">[1]SERVIÇO!#REF!</definedName>
    <definedName name="ACBOMB" localSheetId="8">[1]SERVIÇO!#REF!</definedName>
    <definedName name="ACBOMB" localSheetId="4">[1]SERVIÇO!#REF!</definedName>
    <definedName name="ACBOMB" localSheetId="3">[1]SERVIÇO!#REF!</definedName>
    <definedName name="ACBOMB">[1]SERVIÇO!#REF!</definedName>
    <definedName name="AccessDatabase" hidden="1">"D:\Arquivos do excel\Planilha modelo1.mdb"</definedName>
    <definedName name="ACCHAF" localSheetId="8">[1]SERVIÇO!#REF!</definedName>
    <definedName name="ACCHAF" localSheetId="4">[1]SERVIÇO!#REF!</definedName>
    <definedName name="ACCHAF" localSheetId="3">[1]SERVIÇO!#REF!</definedName>
    <definedName name="ACCHAF">[1]SERVIÇO!#REF!</definedName>
    <definedName name="ACDER" localSheetId="8">[1]SERVIÇO!#REF!</definedName>
    <definedName name="ACDER" localSheetId="4">[1]SERVIÇO!#REF!</definedName>
    <definedName name="ACDER" localSheetId="3">[1]SERVIÇO!#REF!</definedName>
    <definedName name="ACDER">[1]SERVIÇO!#REF!</definedName>
    <definedName name="ACDIV" localSheetId="8">[1]SERVIÇO!#REF!</definedName>
    <definedName name="ACDIV" localSheetId="4">[1]SERVIÇO!#REF!</definedName>
    <definedName name="ACDIV" localSheetId="3">[1]SERVIÇO!#REF!</definedName>
    <definedName name="ACDIV">[1]SERVIÇO!#REF!</definedName>
    <definedName name="ACEQP" localSheetId="8">[1]SERVIÇO!#REF!</definedName>
    <definedName name="ACEQP" localSheetId="4">[1]SERVIÇO!#REF!</definedName>
    <definedName name="ACEQP" localSheetId="3">[1]SERVIÇO!#REF!</definedName>
    <definedName name="ACEQP">[1]SERVIÇO!#REF!</definedName>
    <definedName name="ACHAFQT" localSheetId="8">[1]SERVIÇO!#REF!</definedName>
    <definedName name="ACHAFQT" localSheetId="4">[1]SERVIÇO!#REF!</definedName>
    <definedName name="ACHAFQT" localSheetId="3">[1]SERVIÇO!#REF!</definedName>
    <definedName name="ACHAFQT">[1]SERVIÇO!#REF!</definedName>
    <definedName name="ACIDO" localSheetId="8">#REF!</definedName>
    <definedName name="ACIDO" localSheetId="4">#REF!</definedName>
    <definedName name="ACIDO" localSheetId="3">#REF!</definedName>
    <definedName name="ACIDO">#REF!</definedName>
    <definedName name="ACMUR" localSheetId="8">[1]SERVIÇO!#REF!</definedName>
    <definedName name="ACMUR" localSheetId="4">[1]SERVIÇO!#REF!</definedName>
    <definedName name="ACMUR" localSheetId="3">[1]SERVIÇO!#REF!</definedName>
    <definedName name="ACMUR">[1]SERVIÇO!#REF!</definedName>
    <definedName name="AÇO" localSheetId="8">#REF!</definedName>
    <definedName name="AÇO" localSheetId="4">#REF!</definedName>
    <definedName name="AÇO" localSheetId="3">#REF!</definedName>
    <definedName name="AÇO">#REF!</definedName>
    <definedName name="AÇO_CA_50" localSheetId="3">#REF!</definedName>
    <definedName name="AÇO_CA_50">#REF!</definedName>
    <definedName name="AÇO_CA_50_3_16" localSheetId="8">#REF!</definedName>
    <definedName name="AÇO_CA_50_3_16" localSheetId="4">#REF!</definedName>
    <definedName name="AÇO_CA_50_3_16" localSheetId="3">#REF!</definedName>
    <definedName name="AÇO_CA_50_3_16">#REF!</definedName>
    <definedName name="ACONT2" localSheetId="8">[1]SERVIÇO!#REF!</definedName>
    <definedName name="ACONT2" localSheetId="4">[1]SERVIÇO!#REF!</definedName>
    <definedName name="ACONT2" localSheetId="3">[1]SERVIÇO!#REF!</definedName>
    <definedName name="ACONT2">[1]SERVIÇO!#REF!</definedName>
    <definedName name="ACPIPA" localSheetId="8">[1]SERVIÇO!#REF!</definedName>
    <definedName name="ACPIPA" localSheetId="4">[1]SERVIÇO!#REF!</definedName>
    <definedName name="ACPIPA" localSheetId="3">[1]SERVIÇO!#REF!</definedName>
    <definedName name="ACPIPA">[1]SERVIÇO!#REF!</definedName>
    <definedName name="Acréscimo" localSheetId="3">#REF!</definedName>
    <definedName name="Acréscimo">#REF!</definedName>
    <definedName name="ACTRANSP" localSheetId="8">[1]SERVIÇO!#REF!</definedName>
    <definedName name="ACTRANSP" localSheetId="4">[1]SERVIÇO!#REF!</definedName>
    <definedName name="ACTRANSP" localSheetId="3">[1]SERVIÇO!#REF!</definedName>
    <definedName name="ACTRANSP">[1]SERVIÇO!#REF!</definedName>
    <definedName name="acumulado" localSheetId="3">#REF!</definedName>
    <definedName name="acumulado">#REF!</definedName>
    <definedName name="adcs" localSheetId="3">#REF!</definedName>
    <definedName name="adcs">#REF!</definedName>
    <definedName name="ADESIVO_PVC" localSheetId="8">#REF!</definedName>
    <definedName name="ADESIVO_PVC" localSheetId="4">#REF!</definedName>
    <definedName name="ADESIVO_PVC" localSheetId="3">#REF!</definedName>
    <definedName name="ADESIVO_PVC">#REF!</definedName>
    <definedName name="adfedfds">#N/A</definedName>
    <definedName name="adicional_eixo" localSheetId="3">#REF!</definedName>
    <definedName name="adicional_eixo">#REF!</definedName>
    <definedName name="ADUCQT" localSheetId="8">[1]SERVIÇO!#REF!</definedName>
    <definedName name="ADUCQT" localSheetId="4">[1]SERVIÇO!#REF!</definedName>
    <definedName name="ADUCQT" localSheetId="3">[1]SERVIÇO!#REF!</definedName>
    <definedName name="ADUCQT">[1]SERVIÇO!#REF!</definedName>
    <definedName name="af" localSheetId="8">#REF!</definedName>
    <definedName name="af" localSheetId="3">#REF!</definedName>
    <definedName name="af">#REF!</definedName>
    <definedName name="AFP" localSheetId="3">#REF!</definedName>
    <definedName name="AFP">#REF!</definedName>
    <definedName name="ag" localSheetId="8">#REF!</definedName>
    <definedName name="ag" localSheetId="3">#REF!</definedName>
    <definedName name="ag">#REF!</definedName>
    <definedName name="AGENCIA" localSheetId="3">#REF!</definedName>
    <definedName name="AGENCIA">#REF!</definedName>
    <definedName name="AGREGADO" localSheetId="3">#REF!</definedName>
    <definedName name="AGREGADO">#REF!</definedName>
    <definedName name="AGREGADO_10" localSheetId="3">#REF!</definedName>
    <definedName name="AGREGADO_10">#REF!</definedName>
    <definedName name="AGREGADO_10_19" localSheetId="3">#REF!</definedName>
    <definedName name="AGREGADO_10_19">#REF!</definedName>
    <definedName name="AGREGADO_17" localSheetId="3">#REF!</definedName>
    <definedName name="AGREGADO_17">#REF!</definedName>
    <definedName name="AGREGADO_17_19" localSheetId="3">#REF!</definedName>
    <definedName name="AGREGADO_17_19">#REF!</definedName>
    <definedName name="AGREGADO_19" localSheetId="3">#REF!</definedName>
    <definedName name="AGREGADO_19">#REF!</definedName>
    <definedName name="AGREGADO_4">"$'memória de calculo_liquida'.$#REF!$#REF!"</definedName>
    <definedName name="AGREGADO_6" localSheetId="3">#REF!</definedName>
    <definedName name="AGREGADO_6">#REF!</definedName>
    <definedName name="AGREGADO_6_19" localSheetId="3">#REF!</definedName>
    <definedName name="AGREGADO_6_19">#REF!</definedName>
    <definedName name="AGREGADO_7" localSheetId="3">#REF!</definedName>
    <definedName name="AGREGADO_7">#REF!</definedName>
    <definedName name="AGREGADO_7_19" localSheetId="3">#REF!</definedName>
    <definedName name="AGREGADO_7_19">#REF!</definedName>
    <definedName name="AGREGADO_8" localSheetId="3">#REF!</definedName>
    <definedName name="AGREGADO_8">#REF!</definedName>
    <definedName name="AGREGADO_8_19" localSheetId="3">#REF!</definedName>
    <definedName name="AGREGADO_8_19">#REF!</definedName>
    <definedName name="AGREGADO_9" localSheetId="3">#REF!</definedName>
    <definedName name="AGREGADO_9">#REF!</definedName>
    <definedName name="AGREGADO_9_19" localSheetId="3">#REF!</definedName>
    <definedName name="AGREGADO_9_19">#REF!</definedName>
    <definedName name="AGUA_10LT" localSheetId="8">#REF!</definedName>
    <definedName name="AGUA_10LT" localSheetId="4">#REF!</definedName>
    <definedName name="AGUA_10LT" localSheetId="3">#REF!</definedName>
    <definedName name="AGUA_10LT">#REF!</definedName>
    <definedName name="AGUARRAZ" localSheetId="8">#REF!</definedName>
    <definedName name="AGUARRAZ" localSheetId="4">#REF!</definedName>
    <definedName name="AGUARRAZ" localSheetId="3">#REF!</definedName>
    <definedName name="AGUARRAZ">#REF!</definedName>
    <definedName name="AILTON" localSheetId="3">'PLANILHA ORÇAMENTÁRIA'!Plan1</definedName>
    <definedName name="AILTON">'PLANILHA ORÇAMENTÁRIA'!Plan1</definedName>
    <definedName name="AILTON_1">#N/A</definedName>
    <definedName name="AILTON_2">#N/A</definedName>
    <definedName name="AITEM" localSheetId="8">[1]SERVIÇO!#REF!</definedName>
    <definedName name="AITEM" localSheetId="4">[1]SERVIÇO!#REF!</definedName>
    <definedName name="AITEM" localSheetId="3">[1]SERVIÇO!#REF!</definedName>
    <definedName name="AITEM">[1]SERVIÇO!#REF!</definedName>
    <definedName name="aj" localSheetId="3">#REF!</definedName>
    <definedName name="aj">#REF!</definedName>
    <definedName name="AJUDANTE" localSheetId="8">#REF!</definedName>
    <definedName name="AJUDANTE" localSheetId="4">#REF!</definedName>
    <definedName name="AJUDANTE" localSheetId="3">#REF!</definedName>
    <definedName name="AJUDANTE">#REF!</definedName>
    <definedName name="ala_3" localSheetId="3">#REF!</definedName>
    <definedName name="ala_3">#REF!</definedName>
    <definedName name="alcool" localSheetId="3">#REF!</definedName>
    <definedName name="alcool">#REF!</definedName>
    <definedName name="alex" hidden="1">{#N/A,#N/A,FALSE,"MO (2)"}</definedName>
    <definedName name="ali_1" localSheetId="3">#REF!</definedName>
    <definedName name="ali_1">#REF!</definedName>
    <definedName name="ali_2" localSheetId="3">#REF!</definedName>
    <definedName name="ali_2">#REF!</definedName>
    <definedName name="ali_3" localSheetId="3">#REF!</definedName>
    <definedName name="ali_3">#REF!</definedName>
    <definedName name="ALI_CARNE_1" localSheetId="3">#REF!</definedName>
    <definedName name="ALI_CARNE_1">#REF!</definedName>
    <definedName name="ALI_CARNE_2" localSheetId="3">#REF!</definedName>
    <definedName name="ALI_CARNE_2">#REF!</definedName>
    <definedName name="ALIQ_1" localSheetId="3">#REF!</definedName>
    <definedName name="ALIQ_1">#REF!</definedName>
    <definedName name="ALIQ_10" localSheetId="3">#REF!</definedName>
    <definedName name="ALIQ_10">#REF!</definedName>
    <definedName name="ALIQ_2" localSheetId="3">#REF!</definedName>
    <definedName name="ALIQ_2">#REF!</definedName>
    <definedName name="ALIQ_3" localSheetId="3">#REF!</definedName>
    <definedName name="ALIQ_3">#REF!</definedName>
    <definedName name="ALIQ_4" localSheetId="3">#REF!</definedName>
    <definedName name="ALIQ_4">#REF!</definedName>
    <definedName name="ALIQ_5" localSheetId="3">#REF!</definedName>
    <definedName name="ALIQ_5">#REF!</definedName>
    <definedName name="ALIQ_6" localSheetId="3">#REF!</definedName>
    <definedName name="ALIQ_6">#REF!</definedName>
    <definedName name="ALIQ_7" localSheetId="3">#REF!</definedName>
    <definedName name="ALIQ_7">#REF!</definedName>
    <definedName name="ALIQ_8" localSheetId="3">#REF!</definedName>
    <definedName name="ALIQ_8">#REF!</definedName>
    <definedName name="ALIQ_9" localSheetId="3">#REF!</definedName>
    <definedName name="ALIQ_9">#REF!</definedName>
    <definedName name="ALIZAR_MAD_LEI" localSheetId="8">#REF!</definedName>
    <definedName name="ALIZAR_MAD_LEI" localSheetId="4">#REF!</definedName>
    <definedName name="ALIZAR_MAD_LEI" localSheetId="3">#REF!</definedName>
    <definedName name="ALIZAR_MAD_LEI">#REF!</definedName>
    <definedName name="ALTA" localSheetId="8">'[2]PRO-08'!#REF!</definedName>
    <definedName name="ALTA" localSheetId="4">'[2]PRO-08'!#REF!</definedName>
    <definedName name="ALTA" localSheetId="3">'[2]PRO-08'!#REF!</definedName>
    <definedName name="ALTA">'[2]PRO-08'!#REF!</definedName>
    <definedName name="ALTADUC" localSheetId="8">[1]SERVIÇO!#REF!</definedName>
    <definedName name="ALTADUC" localSheetId="4">[1]SERVIÇO!#REF!</definedName>
    <definedName name="ALTADUC" localSheetId="3">[1]SERVIÇO!#REF!</definedName>
    <definedName name="ALTADUC">[1]SERVIÇO!#REF!</definedName>
    <definedName name="ALTBOMB" localSheetId="8">[1]SERVIÇO!#REF!</definedName>
    <definedName name="ALTBOMB" localSheetId="4">[1]SERVIÇO!#REF!</definedName>
    <definedName name="ALTBOMB" localSheetId="3">[1]SERVIÇO!#REF!</definedName>
    <definedName name="ALTBOMB">[1]SERVIÇO!#REF!</definedName>
    <definedName name="ALTCAP" localSheetId="8">[1]SERVIÇO!#REF!</definedName>
    <definedName name="ALTCAP" localSheetId="4">[1]SERVIÇO!#REF!</definedName>
    <definedName name="ALTCAP" localSheetId="3">[1]SERVIÇO!#REF!</definedName>
    <definedName name="ALTCAP">[1]SERVIÇO!#REF!</definedName>
    <definedName name="ALTDER" localSheetId="8">[1]SERVIÇO!#REF!</definedName>
    <definedName name="ALTDER" localSheetId="4">[1]SERVIÇO!#REF!</definedName>
    <definedName name="ALTDER" localSheetId="3">[1]SERVIÇO!#REF!</definedName>
    <definedName name="ALTDER">[1]SERVIÇO!#REF!</definedName>
    <definedName name="ALTEQUIP" localSheetId="8">[1]SERVIÇO!#REF!</definedName>
    <definedName name="ALTEQUIP" localSheetId="4">[1]SERVIÇO!#REF!</definedName>
    <definedName name="ALTEQUIP" localSheetId="3">[1]SERVIÇO!#REF!</definedName>
    <definedName name="ALTEQUIP">[1]SERVIÇO!#REF!</definedName>
    <definedName name="alteração" localSheetId="3">#REF!</definedName>
    <definedName name="alteração">#REF!</definedName>
    <definedName name="ALTIEQP" localSheetId="8">[1]SERVIÇO!#REF!</definedName>
    <definedName name="ALTIEQP" localSheetId="4">[1]SERVIÇO!#REF!</definedName>
    <definedName name="ALTIEQP" localSheetId="3">[1]SERVIÇO!#REF!</definedName>
    <definedName name="ALTIEQP">[1]SERVIÇO!#REF!</definedName>
    <definedName name="ALTMUR" localSheetId="8">[1]SERVIÇO!#REF!</definedName>
    <definedName name="ALTMUR" localSheetId="4">[1]SERVIÇO!#REF!</definedName>
    <definedName name="ALTMUR" localSheetId="3">[1]SERVIÇO!#REF!</definedName>
    <definedName name="ALTMUR">[1]SERVIÇO!#REF!</definedName>
    <definedName name="ALTRES10" localSheetId="8">[1]SERVIÇO!#REF!</definedName>
    <definedName name="ALTRES10" localSheetId="4">[1]SERVIÇO!#REF!</definedName>
    <definedName name="ALTRES10" localSheetId="3">[1]SERVIÇO!#REF!</definedName>
    <definedName name="ALTRES10">[1]SERVIÇO!#REF!</definedName>
    <definedName name="ALTRES15" localSheetId="8">[1]SERVIÇO!#REF!</definedName>
    <definedName name="ALTRES15" localSheetId="4">[1]SERVIÇO!#REF!</definedName>
    <definedName name="ALTRES15" localSheetId="3">[1]SERVIÇO!#REF!</definedName>
    <definedName name="ALTRES15">[1]SERVIÇO!#REF!</definedName>
    <definedName name="ALTRES20" localSheetId="8">[1]SERVIÇO!#REF!</definedName>
    <definedName name="ALTRES20" localSheetId="4">[1]SERVIÇO!#REF!</definedName>
    <definedName name="ALTRES20" localSheetId="3">[1]SERVIÇO!#REF!</definedName>
    <definedName name="ALTRES20">[1]SERVIÇO!#REF!</definedName>
    <definedName name="ALTTRANS" localSheetId="8">[1]SERVIÇO!#REF!</definedName>
    <definedName name="ALTTRANS" localSheetId="4">[1]SERVIÇO!#REF!</definedName>
    <definedName name="ALTTRANS" localSheetId="3">[1]SERVIÇO!#REF!</definedName>
    <definedName name="ALTTRANS">[1]SERVIÇO!#REF!</definedName>
    <definedName name="amarela" localSheetId="8">#REF!</definedName>
    <definedName name="amarela" localSheetId="4">#REF!</definedName>
    <definedName name="amarela" localSheetId="3">#REF!</definedName>
    <definedName name="amarela">#REF!</definedName>
    <definedName name="Amarelo" localSheetId="3">#REF!</definedName>
    <definedName name="Amarelo">#REF!</definedName>
    <definedName name="AMONIA" localSheetId="8">#REF!</definedName>
    <definedName name="AMONIA" localSheetId="4">#REF!</definedName>
    <definedName name="AMONIA" localSheetId="3">#REF!</definedName>
    <definedName name="AMONIA">#REF!</definedName>
    <definedName name="AND" localSheetId="3">#REF!</definedName>
    <definedName name="AND">#REF!</definedName>
    <definedName name="anscount" hidden="1">3</definedName>
    <definedName name="ant" hidden="1">{#N/A,#N/A,FALSE,"MO (2)"}</definedName>
    <definedName name="aoppp" localSheetId="3">#REF!</definedName>
    <definedName name="aoppp">#REF!</definedName>
    <definedName name="APRENDIZ">{"total","SUM(total)","YNNNN",FALSE}</definedName>
    <definedName name="AQCAP20">"$#REF!.$I$15"</definedName>
    <definedName name="AQCM30">"$#REF!.$I$16"</definedName>
    <definedName name="AQRM1C">"$#REF!.$I$18"</definedName>
    <definedName name="AQRR1C">"$#REF!.$I$17"</definedName>
    <definedName name="AQTEMP1" localSheetId="8">[1]SERVIÇO!#REF!</definedName>
    <definedName name="AQTEMP1" localSheetId="4">[1]SERVIÇO!#REF!</definedName>
    <definedName name="AQTEMP1" localSheetId="3">[1]SERVIÇO!#REF!</definedName>
    <definedName name="AQTEMP1">[1]SERVIÇO!#REF!</definedName>
    <definedName name="AQTEMP2" localSheetId="8">[1]SERVIÇO!#REF!</definedName>
    <definedName name="AQTEMP2" localSheetId="4">[1]SERVIÇO!#REF!</definedName>
    <definedName name="AQTEMP2" localSheetId="3">[1]SERVIÇO!#REF!</definedName>
    <definedName name="AQTEMP2">[1]SERVIÇO!#REF!</definedName>
    <definedName name="ARAME_RECOZIDO">[3]Insumos!$I$22</definedName>
    <definedName name="area_base_4">"$#REF!.$#REF!$#REF!"</definedName>
    <definedName name="area_base_5" localSheetId="3">#REF!</definedName>
    <definedName name="area_base_5">#REF!</definedName>
    <definedName name="_xlnm.Extract" localSheetId="3">#REF!</definedName>
    <definedName name="_xlnm.Extract">#REF!</definedName>
    <definedName name="_xlnm.Print_Area" localSheetId="7">BDI!$A$1:$D$25</definedName>
    <definedName name="_xlnm.Print_Area" localSheetId="8">'BDI DIFERENCIADO'!$A$1:$D$53</definedName>
    <definedName name="_xlnm.Print_Area" localSheetId="6">'CPU CODEVASF'!$A$1:$H$83</definedName>
    <definedName name="_xlnm.Print_Area" localSheetId="1">'CRONOGRAMA MINIMO'!$A$1:$O$24</definedName>
    <definedName name="_xlnm.Print_Area" localSheetId="4">'CRONOGRAMA PLANILHA'!$A$1:$O$24</definedName>
    <definedName name="_xlnm.Print_Area" localSheetId="9">'ENC. SOCIAIS'!$A$1:$F$49</definedName>
    <definedName name="_xlnm.Print_Area" localSheetId="5">'MEMÓRIA DE CÁLCULO'!$A$1:$J$270</definedName>
    <definedName name="_xlnm.Print_Area" localSheetId="10">'Mob e Desmob '!$A$1:$N$30</definedName>
    <definedName name="_xlnm.Print_Area" localSheetId="3">'PLANILHA ORÇAMENTÁRIA'!$A$2:$K$39</definedName>
    <definedName name="_xlnm.Print_Area" localSheetId="2">'PLANILHA RESUMO '!$B$2:$G$18</definedName>
    <definedName name="_xlnm.Print_Area" localSheetId="0">'RESUMO MODULO MINIMO'!$A$2:$K$39</definedName>
    <definedName name="_xlnm.Print_Area">#REF!</definedName>
    <definedName name="Área_impressão_IM" localSheetId="8">#REF!</definedName>
    <definedName name="Área_impressão_IM" localSheetId="4">#REF!</definedName>
    <definedName name="Área_impressão_IM" localSheetId="3">#REF!</definedName>
    <definedName name="Área_impressão_IM">#REF!</definedName>
    <definedName name="AREA_IMPRI" localSheetId="3">#REF!</definedName>
    <definedName name="AREA_IMPRI">#REF!</definedName>
    <definedName name="area_sub_base" localSheetId="3">#REF!</definedName>
    <definedName name="area_sub_base">#REF!</definedName>
    <definedName name="areabase" localSheetId="3">#REF!</definedName>
    <definedName name="areabase">#REF!</definedName>
    <definedName name="AREIA" localSheetId="8">#REF!</definedName>
    <definedName name="AREIA" localSheetId="4">#REF!</definedName>
    <definedName name="AREIA" localSheetId="3">#REF!</definedName>
    <definedName name="AREIA">#REF!</definedName>
    <definedName name="ARGAMASSA" localSheetId="3">#REF!</definedName>
    <definedName name="ARGAMASSA">#REF!</definedName>
    <definedName name="ARMAÇÃO_CONCRETO" localSheetId="8">#REF!</definedName>
    <definedName name="ARMAÇÃO_CONCRETO" localSheetId="4">#REF!</definedName>
    <definedName name="ARMAÇÃO_CONCRETO" localSheetId="3">#REF!</definedName>
    <definedName name="ARMAÇÃO_CONCRETO">#REF!</definedName>
    <definedName name="ARMADOR" localSheetId="8">#REF!</definedName>
    <definedName name="ARMADOR" localSheetId="4">#REF!</definedName>
    <definedName name="ARMADOR" localSheetId="3">#REF!</definedName>
    <definedName name="ARMADOR">#REF!</definedName>
    <definedName name="ARMARIO_90X60X17_CM" localSheetId="8">#REF!</definedName>
    <definedName name="ARMARIO_90X60X17_CM" localSheetId="4">#REF!</definedName>
    <definedName name="ARMARIO_90X60X17_CM" localSheetId="3">#REF!</definedName>
    <definedName name="ARMARIO_90X60X17_CM">#REF!</definedName>
    <definedName name="ARQ" localSheetId="7">[1]SERVIÇO!#REF!</definedName>
    <definedName name="ARQ" localSheetId="8">[1]SERVIÇO!#REF!</definedName>
    <definedName name="ARQ" localSheetId="4">[1]SERVIÇO!#REF!</definedName>
    <definedName name="ARQ" localSheetId="3">[1]SERVIÇO!#REF!</definedName>
    <definedName name="ARQ">[1]SERVIÇO!#REF!</definedName>
    <definedName name="ARQERR" localSheetId="7">[1]SERVIÇO!#REF!</definedName>
    <definedName name="ARQERR" localSheetId="8">[1]SERVIÇO!#REF!</definedName>
    <definedName name="ARQERR" localSheetId="4">[1]SERVIÇO!#REF!</definedName>
    <definedName name="ARQERR" localSheetId="3">[1]SERVIÇO!#REF!</definedName>
    <definedName name="ARQERR">[1]SERVIÇO!#REF!</definedName>
    <definedName name="ARQMARC" localSheetId="7">[1]SERVIÇO!#REF!</definedName>
    <definedName name="ARQMARC" localSheetId="8">[1]SERVIÇO!#REF!</definedName>
    <definedName name="ARQMARC" localSheetId="4">[1]SERVIÇO!#REF!</definedName>
    <definedName name="ARQMARC" localSheetId="3">[1]SERVIÇO!#REF!</definedName>
    <definedName name="ARQMARC">[1]SERVIÇO!#REF!</definedName>
    <definedName name="ARQPLAN" localSheetId="7">[1]SERVIÇO!#REF!</definedName>
    <definedName name="ARQPLAN" localSheetId="8">[1]SERVIÇO!#REF!</definedName>
    <definedName name="ARQPLAN" localSheetId="4">[1]SERVIÇO!#REF!</definedName>
    <definedName name="ARQPLAN" localSheetId="3">[1]SERVIÇO!#REF!</definedName>
    <definedName name="ARQPLAN">[1]SERVIÇO!#REF!</definedName>
    <definedName name="ARQT" localSheetId="8">[1]SERVIÇO!#REF!</definedName>
    <definedName name="ARQT" localSheetId="4">[1]SERVIÇO!#REF!</definedName>
    <definedName name="ARQT" localSheetId="3">[1]SERVIÇO!#REF!</definedName>
    <definedName name="ARQT">[1]SERVIÇO!#REF!</definedName>
    <definedName name="ARQTEMP" localSheetId="8">[1]SERVIÇO!#REF!</definedName>
    <definedName name="ARQTEMP" localSheetId="4">[1]SERVIÇO!#REF!</definedName>
    <definedName name="ARQTEMP" localSheetId="3">[1]SERVIÇO!#REF!</definedName>
    <definedName name="ARQTEMP">[1]SERVIÇO!#REF!</definedName>
    <definedName name="ARQTXT" localSheetId="8">[1]SERVIÇO!#REF!</definedName>
    <definedName name="ARQTXT" localSheetId="4">[1]SERVIÇO!#REF!</definedName>
    <definedName name="ARQTXT" localSheetId="3">[1]SERVIÇO!#REF!</definedName>
    <definedName name="ARQTXT">[1]SERVIÇO!#REF!</definedName>
    <definedName name="arquivo" localSheetId="3">#REF!</definedName>
    <definedName name="arquivo">#REF!</definedName>
    <definedName name="arquivo_1" localSheetId="3">#REF!</definedName>
    <definedName name="arquivo_1">#REF!</definedName>
    <definedName name="arquivo_2" localSheetId="3">#REF!</definedName>
    <definedName name="arquivo_2">#REF!</definedName>
    <definedName name="arquivo_3" localSheetId="3">#REF!</definedName>
    <definedName name="arquivo_3">#REF!</definedName>
    <definedName name="ARTEMP" localSheetId="8">[1]SERVIÇO!#REF!</definedName>
    <definedName name="ARTEMP" localSheetId="4">[1]SERVIÇO!#REF!</definedName>
    <definedName name="ARTEMP" localSheetId="3">[1]SERVIÇO!#REF!</definedName>
    <definedName name="ARTEMP">[1]SERVIÇO!#REF!</definedName>
    <definedName name="asdfghqefha" hidden="1">{#N/A,#N/A,FALSE,"MO (2)"}</definedName>
    <definedName name="ASFALTO">"$#REF!.$E$#REF!"</definedName>
    <definedName name="ASPEP" localSheetId="3">#REF!</definedName>
    <definedName name="ASPEP">#REF!</definedName>
    <definedName name="ass" localSheetId="8">[1]SERVIÇO!#REF!</definedName>
    <definedName name="ass" localSheetId="4">[1]SERVIÇO!#REF!</definedName>
    <definedName name="ass" localSheetId="3">[1]SERVIÇO!#REF!</definedName>
    <definedName name="ass">[1]SERVIÇO!#REF!</definedName>
    <definedName name="ASSENTO_PLASTICO" localSheetId="8">#REF!</definedName>
    <definedName name="ASSENTO_PLASTICO" localSheetId="4">#REF!</definedName>
    <definedName name="ASSENTO_PLASTICO" localSheetId="3">#REF!</definedName>
    <definedName name="ASSENTO_PLASTICO">#REF!</definedName>
    <definedName name="ASSINATURA" localSheetId="3">#REF!</definedName>
    <definedName name="ASSINATURA">#REF!</definedName>
    <definedName name="aterro" localSheetId="3">#REF!</definedName>
    <definedName name="aterro">#REF!</definedName>
    <definedName name="ATERRO_ARENOSO" localSheetId="8">#REF!</definedName>
    <definedName name="ATERRO_ARENOSO" localSheetId="4">#REF!</definedName>
    <definedName name="ATERRO_ARENOSO" localSheetId="3">#REF!</definedName>
    <definedName name="ATERRO_ARENOSO">#REF!</definedName>
    <definedName name="Aterro1" localSheetId="3">#REF!</definedName>
    <definedName name="Aterro1">#REF!</definedName>
    <definedName name="Aterros" localSheetId="3">#REF!</definedName>
    <definedName name="Aterros">#REF!</definedName>
    <definedName name="ATRA" localSheetId="3">#REF!</definedName>
    <definedName name="ATRA">#REF!</definedName>
    <definedName name="ATUAL">"$#REF!.$F$29"</definedName>
    <definedName name="AUGUSTO">{"total","SUM(total)","YNNNN",FALSE}</definedName>
    <definedName name="AUTO">"$#REF!.$D$12"</definedName>
    <definedName name="aux" localSheetId="3">#REF!</definedName>
    <definedName name="aux">#REF!</definedName>
    <definedName name="auxiliar" localSheetId="3">#REF!</definedName>
    <definedName name="auxiliar">#REF!</definedName>
    <definedName name="AUXILIARES" localSheetId="3">#REF!</definedName>
    <definedName name="AUXILIARES">#REF!</definedName>
    <definedName name="AVV" localSheetId="3">#REF!</definedName>
    <definedName name="AVV">#REF!</definedName>
    <definedName name="azul" localSheetId="8">#REF!</definedName>
    <definedName name="azul" localSheetId="4">#REF!</definedName>
    <definedName name="azul" localSheetId="3">#REF!</definedName>
    <definedName name="azul">#REF!</definedName>
    <definedName name="AZULEGISTA" localSheetId="8">#REF!</definedName>
    <definedName name="AZULEGISTA" localSheetId="4">#REF!</definedName>
    <definedName name="AZULEGISTA" localSheetId="3">#REF!</definedName>
    <definedName name="AZULEGISTA">#REF!</definedName>
    <definedName name="AZULEJO_15X15" localSheetId="8">#REF!</definedName>
    <definedName name="AZULEJO_15X15" localSheetId="4">#REF!</definedName>
    <definedName name="AZULEJO_15X15" localSheetId="3">#REF!</definedName>
    <definedName name="AZULEJO_15X15">#REF!</definedName>
    <definedName name="AZULSINAL" localSheetId="8">#REF!</definedName>
    <definedName name="AZULSINAL" localSheetId="4">#REF!</definedName>
    <definedName name="AZULSINAL" localSheetId="3">#REF!</definedName>
    <definedName name="AZULSINAL">#REF!</definedName>
    <definedName name="b" localSheetId="3">'PLANILHA ORÇAMENTÁRIA'!Plan1</definedName>
    <definedName name="b">'PLANILHA ORÇAMENTÁRIA'!Plan1</definedName>
    <definedName name="bacural" localSheetId="3">#REF!</definedName>
    <definedName name="bacural">#REF!</definedName>
    <definedName name="BALTO" localSheetId="8">#REF!</definedName>
    <definedName name="BALTO" localSheetId="3">#REF!</definedName>
    <definedName name="BALTO">#REF!</definedName>
    <definedName name="_xlnm.Database" localSheetId="8">#REF!</definedName>
    <definedName name="_xlnm.Database" localSheetId="4">#REF!</definedName>
    <definedName name="_xlnm.Database" localSheetId="3">#REF!</definedName>
    <definedName name="_xlnm.Database">#REF!</definedName>
    <definedName name="banco2" localSheetId="3">#REF!</definedName>
    <definedName name="banco2">#REF!</definedName>
    <definedName name="banco2_19" localSheetId="3">#REF!</definedName>
    <definedName name="banco2_19">#REF!</definedName>
    <definedName name="BARRO">[3]Insumos!$I$9</definedName>
    <definedName name="BAS" localSheetId="3">#REF!</definedName>
    <definedName name="BAS">#REF!</definedName>
    <definedName name="BASCARROCERIA" localSheetId="3">#REF!</definedName>
    <definedName name="BASCARROCERIA">#REF!</definedName>
    <definedName name="BASE" localSheetId="3">#REF!</definedName>
    <definedName name="BASE">#REF!</definedName>
    <definedName name="BASE_1" localSheetId="3">#REF!</definedName>
    <definedName name="BASE_1">#REF!</definedName>
    <definedName name="BASE_10" localSheetId="3">#REF!</definedName>
    <definedName name="BASE_10">#REF!</definedName>
    <definedName name="BASE_2" localSheetId="3">#REF!</definedName>
    <definedName name="BASE_2">#REF!</definedName>
    <definedName name="BASE_3" localSheetId="3">#REF!</definedName>
    <definedName name="BASE_3">#REF!</definedName>
    <definedName name="BASE_4" localSheetId="3">#REF!</definedName>
    <definedName name="BASE_4">#REF!</definedName>
    <definedName name="BASE_5" localSheetId="3">#REF!</definedName>
    <definedName name="BASE_5">#REF!</definedName>
    <definedName name="BASE_6" localSheetId="3">#REF!</definedName>
    <definedName name="BASE_6">#REF!</definedName>
    <definedName name="BASE_7" localSheetId="3">#REF!</definedName>
    <definedName name="BASE_7">#REF!</definedName>
    <definedName name="BASE_8" localSheetId="3">#REF!</definedName>
    <definedName name="BASE_8">#REF!</definedName>
    <definedName name="BASE_9" localSheetId="3">#REF!</definedName>
    <definedName name="BASE_9">#REF!</definedName>
    <definedName name="BB">[0]!BB</definedName>
    <definedName name="bb_1">#N/A</definedName>
    <definedName name="bb_2">#N/A</definedName>
    <definedName name="bbbb" hidden="1">{#N/A,#N/A,FALSE,"MO (2)"}</definedName>
    <definedName name="BDI" localSheetId="8">#REF!</definedName>
    <definedName name="BDI" localSheetId="4">#REF!</definedName>
    <definedName name="BDI" localSheetId="3">#REF!</definedName>
    <definedName name="BDI">#REF!</definedName>
    <definedName name="bdi_1" localSheetId="3">#REF!</definedName>
    <definedName name="bdi_1">#REF!</definedName>
    <definedName name="bdi_2" localSheetId="3">#REF!</definedName>
    <definedName name="bdi_2">#REF!</definedName>
    <definedName name="bdi_3" localSheetId="3">#REF!</definedName>
    <definedName name="bdi_3">#REF!</definedName>
    <definedName name="BDI1_1">#N/A</definedName>
    <definedName name="BDI1_2">#N/A</definedName>
    <definedName name="BDU" localSheetId="3">#REF!</definedName>
    <definedName name="BDU">#REF!</definedName>
    <definedName name="bebqt" localSheetId="8">[1]SERVIÇO!#REF!</definedName>
    <definedName name="bebqt" localSheetId="4">[1]SERVIÇO!#REF!</definedName>
    <definedName name="bebqt" localSheetId="3">[1]SERVIÇO!#REF!</definedName>
    <definedName name="bebqt">[1]SERVIÇO!#REF!</definedName>
    <definedName name="bento" localSheetId="3">#REF!</definedName>
    <definedName name="bento">#REF!</definedName>
    <definedName name="BG" localSheetId="8">#REF!</definedName>
    <definedName name="BG" localSheetId="4">#REF!</definedName>
    <definedName name="BG" localSheetId="3">#REF!</definedName>
    <definedName name="BG">#REF!</definedName>
    <definedName name="BGU" localSheetId="8">#REF!</definedName>
    <definedName name="BGU" localSheetId="4">#REF!</definedName>
    <definedName name="BGU" localSheetId="3">#REF!</definedName>
    <definedName name="BGU">#REF!</definedName>
    <definedName name="Bloco" localSheetId="3" hidden="1">#REF!</definedName>
    <definedName name="Bloco" hidden="1">#REF!</definedName>
    <definedName name="BLOCO.CONC.CELULAR.12" localSheetId="8">#REF!</definedName>
    <definedName name="BLOCO.CONC.CELULAR.12" localSheetId="4">#REF!</definedName>
    <definedName name="BLOCO.CONC.CELULAR.12" localSheetId="3">#REF!</definedName>
    <definedName name="BLOCO.CONC.CELULAR.12">#REF!</definedName>
    <definedName name="BLOCO.CONCRETO.14X19X39" localSheetId="8">#REF!</definedName>
    <definedName name="BLOCO.CONCRETO.14X19X39" localSheetId="4">#REF!</definedName>
    <definedName name="BLOCO.CONCRETO.14X19X39" localSheetId="3">#REF!</definedName>
    <definedName name="BLOCO.CONCRETO.14X19X39">#REF!</definedName>
    <definedName name="BLOCO.CONCRETO.19X19X39" localSheetId="8">#REF!</definedName>
    <definedName name="BLOCO.CONCRETO.19X19X39" localSheetId="4">#REF!</definedName>
    <definedName name="BLOCO.CONCRETO.19X19X39" localSheetId="3">#REF!</definedName>
    <definedName name="BLOCO.CONCRETO.19X19X39">#REF!</definedName>
    <definedName name="BLOCO.CONCRETO.9X19X39" localSheetId="8">#REF!</definedName>
    <definedName name="BLOCO.CONCRETO.9X19X39" localSheetId="4">#REF!</definedName>
    <definedName name="BLOCO.CONCRETO.9X19X39" localSheetId="3">#REF!</definedName>
    <definedName name="BLOCO.CONCRETO.9X19X39">#REF!</definedName>
    <definedName name="BLOCO_VIDRO" localSheetId="8">#REF!</definedName>
    <definedName name="BLOCO_VIDRO" localSheetId="4">#REF!</definedName>
    <definedName name="BLOCO_VIDRO" localSheetId="3">#REF!</definedName>
    <definedName name="BLOCO_VIDRO">#REF!</definedName>
    <definedName name="Bloco2" localSheetId="3" hidden="1">#REF!</definedName>
    <definedName name="Bloco2" hidden="1">#REF!</definedName>
    <definedName name="Brita" localSheetId="3">#REF!</definedName>
    <definedName name="Brita">#REF!</definedName>
    <definedName name="BRITA1" localSheetId="8">#REF!</definedName>
    <definedName name="BRITA1" localSheetId="4">#REF!</definedName>
    <definedName name="BRITA1" localSheetId="3">#REF!</definedName>
    <definedName name="BRITA1">#REF!</definedName>
    <definedName name="BS" localSheetId="3">#REF!</definedName>
    <definedName name="BS">#REF!</definedName>
    <definedName name="BUEIROSMETALICOS" localSheetId="3">#REF!</definedName>
    <definedName name="BUEIROSMETALICOS">#REF!</definedName>
    <definedName name="BuiltIn_Print_Titles" localSheetId="3">#REF!</definedName>
    <definedName name="BuiltIn_Print_Titles">#REF!</definedName>
    <definedName name="BVO" localSheetId="3">#REF!</definedName>
    <definedName name="BVO">#REF!</definedName>
    <definedName name="BVR" localSheetId="3">#REF!</definedName>
    <definedName name="BVR">#REF!</definedName>
    <definedName name="c.drena" localSheetId="3">#REF!</definedName>
    <definedName name="c.drena">#REF!</definedName>
    <definedName name="CA" localSheetId="3">#REF!</definedName>
    <definedName name="CA">#REF!</definedName>
    <definedName name="cab" localSheetId="3">#REF!</definedName>
    <definedName name="cab">#REF!</definedName>
    <definedName name="CAB_ATERRO" localSheetId="3">#REF!</definedName>
    <definedName name="CAB_ATERRO">#REF!</definedName>
    <definedName name="cab_cortes" localSheetId="3">#REF!</definedName>
    <definedName name="cab_cortes">#REF!</definedName>
    <definedName name="cab_cortes_4">"$#REF!.$A$1:$J$13"</definedName>
    <definedName name="cab_cortes_5" localSheetId="3">#REF!</definedName>
    <definedName name="cab_cortes_5">#REF!</definedName>
    <definedName name="cab_dmt" localSheetId="3">#REF!</definedName>
    <definedName name="cab_dmt">#REF!</definedName>
    <definedName name="cab_dmt_4">"$#REF!.$B$2:$W$13"</definedName>
    <definedName name="cab_dmt_5" localSheetId="3">#REF!</definedName>
    <definedName name="cab_dmt_5">#REF!</definedName>
    <definedName name="cab_limpeza" localSheetId="3">#REF!</definedName>
    <definedName name="cab_limpeza">#REF!</definedName>
    <definedName name="CAB_PLANO" localSheetId="3">#REF!</definedName>
    <definedName name="CAB_PLANO">#REF!</definedName>
    <definedName name="cab_pmf" localSheetId="3">#REF!</definedName>
    <definedName name="cab_pmf">#REF!</definedName>
    <definedName name="CABEC" localSheetId="3">#REF!</definedName>
    <definedName name="CABEC">#REF!</definedName>
    <definedName name="cabeca" localSheetId="3">#REF!</definedName>
    <definedName name="cabeca">#REF!</definedName>
    <definedName name="CABEÇA" localSheetId="3">#REF!</definedName>
    <definedName name="CABEÇA">#REF!</definedName>
    <definedName name="cabeca_8" localSheetId="3">#REF!</definedName>
    <definedName name="cabeca_8">#REF!</definedName>
    <definedName name="cabeca1" localSheetId="3">#REF!</definedName>
    <definedName name="cabeca1">#REF!</definedName>
    <definedName name="Cabeçalho" localSheetId="3">#REF!</definedName>
    <definedName name="Cabeçalho">#REF!</definedName>
    <definedName name="cabeçalho_8" localSheetId="3">#REF!</definedName>
    <definedName name="cabeçalho_8">#REF!</definedName>
    <definedName name="cabeçalho1" localSheetId="3">#REF!</definedName>
    <definedName name="cabeçalho1">#REF!</definedName>
    <definedName name="cabeçalho1_8" localSheetId="3">#REF!</definedName>
    <definedName name="cabeçalho1_8">#REF!</definedName>
    <definedName name="cabmeio" localSheetId="3">#REF!</definedName>
    <definedName name="cabmeio">#REF!</definedName>
    <definedName name="CAC" localSheetId="3">#REF!</definedName>
    <definedName name="CAC">#REF!</definedName>
    <definedName name="CAC_1" localSheetId="3">#REF!</definedName>
    <definedName name="CAC_1">#REF!</definedName>
    <definedName name="CAC_2" localSheetId="3">#REF!</definedName>
    <definedName name="CAC_2">#REF!</definedName>
    <definedName name="CAC_3" localSheetId="3">#REF!</definedName>
    <definedName name="CAC_3">#REF!</definedName>
    <definedName name="CadIns" localSheetId="3" hidden="1">#REF!</definedName>
    <definedName name="CadIns" hidden="1">#REF!</definedName>
    <definedName name="CadSrv" localSheetId="3" hidden="1">#REF!</definedName>
    <definedName name="CadSrv" hidden="1">#REF!</definedName>
    <definedName name="CAIA">"'file:///D:/Meus documentos/ANASTÁCIO/SERCEL/BR262990800.xls'#$SERVIÇOS.$#REF!$#REF!"</definedName>
    <definedName name="CAIAÇÃO" localSheetId="3">#REF!</definedName>
    <definedName name="CAIAÇÃO">#REF!</definedName>
    <definedName name="CAIXILHO_MAD_LEI" localSheetId="8">#REF!</definedName>
    <definedName name="CAIXILHO_MAD_LEI" localSheetId="4">#REF!</definedName>
    <definedName name="CAIXILHO_MAD_LEI" localSheetId="3">#REF!</definedName>
    <definedName name="CAIXILHO_MAD_LEI">#REF!</definedName>
    <definedName name="CAL" localSheetId="8">#REF!</definedName>
    <definedName name="CAL" localSheetId="4">#REF!</definedName>
    <definedName name="CAL" localSheetId="3">#REF!</definedName>
    <definedName name="CAL">#REF!</definedName>
    <definedName name="cal_1" localSheetId="3">#REF!</definedName>
    <definedName name="cal_1">#REF!</definedName>
    <definedName name="calc_1" localSheetId="3">#REF!</definedName>
    <definedName name="calc_1">#REF!</definedName>
    <definedName name="calc_2" localSheetId="3">#REF!</definedName>
    <definedName name="calc_2">#REF!</definedName>
    <definedName name="calc_3" localSheetId="3">#REF!</definedName>
    <definedName name="calc_3">#REF!</definedName>
    <definedName name="calc_4" localSheetId="3">#REF!</definedName>
    <definedName name="calc_4">#REF!</definedName>
    <definedName name="calc_5" localSheetId="3">#REF!</definedName>
    <definedName name="calc_5">#REF!</definedName>
    <definedName name="Calcular" localSheetId="3">#REF!</definedName>
    <definedName name="Calcular">#REF!</definedName>
    <definedName name="CalcularAgora" localSheetId="3">#REF!</definedName>
    <definedName name="CalcularAgora">#REF!</definedName>
    <definedName name="CalcularAterro" localSheetId="3">#REF!</definedName>
    <definedName name="CalcularAterro">#REF!</definedName>
    <definedName name="CalcularCorte" localSheetId="3">#REF!</definedName>
    <definedName name="CalcularCorte">#REF!</definedName>
    <definedName name="CAMI">"$#REF!.$D$13"</definedName>
    <definedName name="CAMP" localSheetId="8">[1]SERVIÇO!#REF!</definedName>
    <definedName name="CAMP" localSheetId="4">[1]SERVIÇO!#REF!</definedName>
    <definedName name="CAMP" localSheetId="3">[1]SERVIÇO!#REF!</definedName>
    <definedName name="CAMP">[1]SERVIÇO!#REF!</definedName>
    <definedName name="CANALETA" localSheetId="3">#REF!</definedName>
    <definedName name="CANALETA">#REF!</definedName>
    <definedName name="cap" localSheetId="3">#REF!</definedName>
    <definedName name="cap">#REF!</definedName>
    <definedName name="CAP_20" localSheetId="3">#REF!</definedName>
    <definedName name="CAP_20">#REF!</definedName>
    <definedName name="CAP_20_20">"$'QUANT SERV MAN _5ª_'.$#REF!$#REF!"</definedName>
    <definedName name="CAP_20_7" localSheetId="3">#REF!</definedName>
    <definedName name="CAP_20_7">#REF!</definedName>
    <definedName name="CAP_20MAN" localSheetId="3">#REF!</definedName>
    <definedName name="CAP_20MAN">#REF!</definedName>
    <definedName name="CAP_20REST" localSheetId="3">#REF!</definedName>
    <definedName name="CAP_20REST">#REF!</definedName>
    <definedName name="CAP20W">"$#REF!.$J$14"</definedName>
    <definedName name="CAP20WA">"$#REF!.$J$13"</definedName>
    <definedName name="CAPA" hidden="1">{#N/A,#N/A,TRUE,"Serviços"}</definedName>
    <definedName name="capa1" hidden="1">{#N/A,#N/A,TRUE,"Serviços"}</definedName>
    <definedName name="capa2" hidden="1">{#N/A,#N/A,TRUE,"Serviços"}</definedName>
    <definedName name="CAPCOR" localSheetId="3">#REF!</definedName>
    <definedName name="CAPCOR">#REF!</definedName>
    <definedName name="CAPCOR1" localSheetId="3">#REF!</definedName>
    <definedName name="CAPCOR1">#REF!</definedName>
    <definedName name="CAPCORMANMANQ" localSheetId="3">#REF!</definedName>
    <definedName name="CAPCORMANMANQ">#REF!</definedName>
    <definedName name="CAPCORMANMANQ_8" localSheetId="3">#REF!</definedName>
    <definedName name="CAPCORMANMANQ_8">#REF!</definedName>
    <definedName name="CAPCORMANRESTQ" localSheetId="3">#REF!</definedName>
    <definedName name="CAPCORMANRESTQ">#REF!</definedName>
    <definedName name="CAPCORREST" localSheetId="3">#REF!</definedName>
    <definedName name="CAPCORREST">#REF!</definedName>
    <definedName name="CAPINA" localSheetId="3">#REF!</definedName>
    <definedName name="CAPINA">#REF!</definedName>
    <definedName name="CAPINAMAN" localSheetId="3">#REF!</definedName>
    <definedName name="CAPINAMAN">#REF!</definedName>
    <definedName name="CAPPPP">"$#REF!.$K$14"</definedName>
    <definedName name="CAPREC" localSheetId="3">#REF!</definedName>
    <definedName name="CAPREC">#REF!</definedName>
    <definedName name="CAPREC_7" localSheetId="3">#REF!</definedName>
    <definedName name="CAPREC_7">#REF!</definedName>
    <definedName name="CAPREC_9" localSheetId="3">#REF!</definedName>
    <definedName name="CAPREC_9">#REF!</definedName>
    <definedName name="CAPRECMAN" localSheetId="3">#REF!</definedName>
    <definedName name="CAPRECMAN">#REF!</definedName>
    <definedName name="CAPRECREST" localSheetId="3">#REF!</definedName>
    <definedName name="CAPRECREST">#REF!</definedName>
    <definedName name="CAPREM" localSheetId="3">#REF!</definedName>
    <definedName name="CAPREM">#REF!</definedName>
    <definedName name="CAPREM_23">"'file:///C:/Documents and Settings/margareth.gugelmin/Configurações locais/Temporary Internet Files/Content.IE5/QNLN68NY/3ª MEDIÇÃO  novembro-07.xls'#$'REMENDO PROF MAN 3ª MP'.$#REF!$#REF!"</definedName>
    <definedName name="CAPREM_8">"$'REM_ PROF REC MBUF 5ª MP'.$#REF!$#REF!"</definedName>
    <definedName name="CAPREM_9">"$'REMENDO PROF_MBUQ 5ª MP'.$#REF!$#REF!"</definedName>
    <definedName name="CAPREMMAN" localSheetId="3">#REF!</definedName>
    <definedName name="CAPREMMAN">#REF!</definedName>
    <definedName name="CAPREMREST" localSheetId="3">#REF!</definedName>
    <definedName name="CAPREMREST">#REF!</definedName>
    <definedName name="CAPTB" localSheetId="3">#REF!</definedName>
    <definedName name="CAPTB">#REF!</definedName>
    <definedName name="CAPTB_23">"'file:///C:/Documents and Settings/margareth.gugelmin/Configurações locais/Temporary Internet Files/Content.IE5/QNLN68NY/3ª MEDIÇÃO  novembro-07.xls'#$'TAPA BUR MBUF MAN 3ª MP '.$#REF!$#REF!"</definedName>
    <definedName name="CAPTB_7">"$'TAPA BUR MBUF REC 5ª MP'.$#REF!$#REF!"</definedName>
    <definedName name="CAPTBMAN" localSheetId="3">#REF!</definedName>
    <definedName name="CAPTBMAN">#REF!</definedName>
    <definedName name="CAPTBREST" localSheetId="3">#REF!</definedName>
    <definedName name="CAPTBREST">#REF!</definedName>
    <definedName name="CAPTOTAL">"$#REF!.$J$12"</definedName>
    <definedName name="CARGOS_E_SALÁRIOS" localSheetId="3">#REF!</definedName>
    <definedName name="CARGOS_E_SALÁRIOS">#REF!</definedName>
    <definedName name="CBU" localSheetId="8">#REF!</definedName>
    <definedName name="CBU" localSheetId="4">#REF!</definedName>
    <definedName name="CBU" localSheetId="3">#REF!</definedName>
    <definedName name="CBU">#REF!</definedName>
    <definedName name="CBUII" localSheetId="8">#REF!</definedName>
    <definedName name="CBUII" localSheetId="4">#REF!</definedName>
    <definedName name="CBUII" localSheetId="3">#REF!</definedName>
    <definedName name="CBUII">#REF!</definedName>
    <definedName name="CBUQ" localSheetId="3">#REF!</definedName>
    <definedName name="CBUQ">#REF!</definedName>
    <definedName name="CBUQ_4">"$'memória de calculo_liquida'.$#REF!$#REF!"</definedName>
    <definedName name="CBUQ_C" localSheetId="3">#REF!</definedName>
    <definedName name="CBUQ_C">#REF!</definedName>
    <definedName name="CBUQB" localSheetId="8">#REF!</definedName>
    <definedName name="CBUQB" localSheetId="4">#REF!</definedName>
    <definedName name="CBUQB" localSheetId="3">#REF!</definedName>
    <definedName name="CBUQB">#REF!</definedName>
    <definedName name="CBUQc" localSheetId="8">#REF!</definedName>
    <definedName name="CBUQc" localSheetId="4">#REF!</definedName>
    <definedName name="CBUQc" localSheetId="3">#REF!</definedName>
    <definedName name="CBUQc">#REF!</definedName>
    <definedName name="çç">#N/A</definedName>
    <definedName name="CC.102" localSheetId="3">#REF!</definedName>
    <definedName name="CC.102">#REF!</definedName>
    <definedName name="cc.113" localSheetId="3">#REF!</definedName>
    <definedName name="cc.113">#REF!</definedName>
    <definedName name="cc.113a" localSheetId="3">#REF!</definedName>
    <definedName name="cc.113a">#REF!</definedName>
    <definedName name="cc.114" localSheetId="3">#REF!</definedName>
    <definedName name="cc.114">#REF!</definedName>
    <definedName name="CC.153" localSheetId="3">#REF!</definedName>
    <definedName name="CC.153">#REF!</definedName>
    <definedName name="CC.153T" localSheetId="3">#REF!</definedName>
    <definedName name="CC.153T">#REF!</definedName>
    <definedName name="CC.154" localSheetId="3">#REF!</definedName>
    <definedName name="CC.154">#REF!</definedName>
    <definedName name="CC.166" localSheetId="3">#REF!</definedName>
    <definedName name="CC.166">#REF!</definedName>
    <definedName name="CC.170" localSheetId="3">#REF!</definedName>
    <definedName name="CC.170">#REF!</definedName>
    <definedName name="CC.198" localSheetId="3">#REF!</definedName>
    <definedName name="CC.198">#REF!</definedName>
    <definedName name="cc.211" localSheetId="3">#REF!</definedName>
    <definedName name="cc.211">#REF!</definedName>
    <definedName name="CC.247" localSheetId="3">#REF!</definedName>
    <definedName name="CC.247">#REF!</definedName>
    <definedName name="CC.267" localSheetId="3">#REF!</definedName>
    <definedName name="CC.267">#REF!</definedName>
    <definedName name="CC.272" localSheetId="3">#REF!</definedName>
    <definedName name="CC.272">#REF!</definedName>
    <definedName name="çç_1">#N/A</definedName>
    <definedName name="çç_2">#N/A</definedName>
    <definedName name="çççç" localSheetId="3">#REF!</definedName>
    <definedName name="çççç">#REF!</definedName>
    <definedName name="cch" hidden="1">#N/A</definedName>
    <definedName name="CCM" localSheetId="3">#REF!</definedName>
    <definedName name="CCM">#REF!</definedName>
    <definedName name="CCPW">"$#REF!.$E$34"</definedName>
    <definedName name="CCPWA">"$#REF!.$E$33"</definedName>
    <definedName name="CD110PI" localSheetId="3">#REF!</definedName>
    <definedName name="CD110PI">#REF!</definedName>
    <definedName name="CD110R" localSheetId="3">#REF!</definedName>
    <definedName name="CD110R">#REF!</definedName>
    <definedName name="CD316PI" localSheetId="3">#REF!</definedName>
    <definedName name="CD316PI">#REF!</definedName>
    <definedName name="CD316R" localSheetId="3">#REF!</definedName>
    <definedName name="CD316R">#REF!</definedName>
    <definedName name="CD97A">"$#REF!.$H$80"</definedName>
    <definedName name="CD97AW">"$#REF!.$H$82"</definedName>
    <definedName name="CdQtEqA" hidden="1">2</definedName>
    <definedName name="CdQtEqP" hidden="1">2</definedName>
    <definedName name="CdQtMoA" hidden="1">2</definedName>
    <definedName name="CdQtMoP" hidden="1">2</definedName>
    <definedName name="CdQtMpA" hidden="1">5</definedName>
    <definedName name="CdQtMpP" hidden="1">5</definedName>
    <definedName name="CdQtTrA" hidden="1">2</definedName>
    <definedName name="CdQtTrP" hidden="1">2</definedName>
    <definedName name="CDW">"$#REF!.$H$41"</definedName>
    <definedName name="CDWA">"$#REF!.$H$40"</definedName>
    <definedName name="CERAMICA_30X30_PEI_IV" localSheetId="8">#REF!</definedName>
    <definedName name="CERAMICA_30X30_PEI_IV" localSheetId="4">#REF!</definedName>
    <definedName name="CERAMICA_30X30_PEI_IV" localSheetId="3">#REF!</definedName>
    <definedName name="CERAMICA_30X30_PEI_IV">#REF!</definedName>
    <definedName name="CERAMICA_30x30_PEI_V" localSheetId="8">#REF!</definedName>
    <definedName name="CERAMICA_30x30_PEI_V" localSheetId="4">#REF!</definedName>
    <definedName name="CERAMICA_30x30_PEI_V" localSheetId="3">#REF!</definedName>
    <definedName name="CERAMICA_30x30_PEI_V">#REF!</definedName>
    <definedName name="cesar" localSheetId="3">#REF!</definedName>
    <definedName name="cesar">#REF!</definedName>
    <definedName name="cesar_8" localSheetId="3">#REF!</definedName>
    <definedName name="cesar_8">#REF!</definedName>
    <definedName name="CF" localSheetId="3">#REF!</definedName>
    <definedName name="CF">#REF!</definedName>
    <definedName name="CFCG" localSheetId="3">#REF!</definedName>
    <definedName name="CFCG">#REF!</definedName>
    <definedName name="CFCG_1" localSheetId="3">#REF!</definedName>
    <definedName name="CFCG_1">#REF!</definedName>
    <definedName name="CFCG_2" localSheetId="3">#REF!</definedName>
    <definedName name="CFCG_2">#REF!</definedName>
    <definedName name="CFCG_3" localSheetId="3">#REF!</definedName>
    <definedName name="CFCG_3">#REF!</definedName>
    <definedName name="CHAFQT" localSheetId="8">[1]SERVIÇO!#REF!</definedName>
    <definedName name="CHAFQT" localSheetId="4">[1]SERVIÇO!#REF!</definedName>
    <definedName name="CHAFQT" localSheetId="3">[1]SERVIÇO!#REF!</definedName>
    <definedName name="CHAFQT">[1]SERVIÇO!#REF!</definedName>
    <definedName name="Chave" localSheetId="3" hidden="1">#REF!</definedName>
    <definedName name="Chave" hidden="1">#REF!</definedName>
    <definedName name="Chave1" localSheetId="3" hidden="1">#REF!</definedName>
    <definedName name="Chave1" hidden="1">#REF!</definedName>
    <definedName name="CHEFESERVIÇO" localSheetId="3">#REF!</definedName>
    <definedName name="CHEFESERVIÇO">#REF!</definedName>
    <definedName name="CHEFESERVIÇO1" localSheetId="3">#REF!</definedName>
    <definedName name="CHEFESERVIÇO1">#REF!</definedName>
    <definedName name="cho" localSheetId="8">#REF!</definedName>
    <definedName name="cho" localSheetId="3">#REF!</definedName>
    <definedName name="cho">#REF!</definedName>
    <definedName name="ci" localSheetId="8">#REF!</definedName>
    <definedName name="ci" localSheetId="3">#REF!</definedName>
    <definedName name="ci">#REF!</definedName>
    <definedName name="CIDADE" localSheetId="3">#REF!</definedName>
    <definedName name="CIDADE">#REF!</definedName>
    <definedName name="CIMENTO" localSheetId="8">#REF!</definedName>
    <definedName name="CIMENTO" localSheetId="4">#REF!</definedName>
    <definedName name="CIMENTO" localSheetId="3">#REF!</definedName>
    <definedName name="CIMENTO">#REF!</definedName>
    <definedName name="CIMENTO_BRANCO" localSheetId="8">#REF!</definedName>
    <definedName name="CIMENTO_BRANCO" localSheetId="4">#REF!</definedName>
    <definedName name="CIMENTO_BRANCO" localSheetId="3">#REF!</definedName>
    <definedName name="CIMENTO_BRANCO">#REF!</definedName>
    <definedName name="CIMENTO_COLA" localSheetId="8">#REF!</definedName>
    <definedName name="CIMENTO_COLA" localSheetId="4">#REF!</definedName>
    <definedName name="CIMENTO_COLA" localSheetId="3">#REF!</definedName>
    <definedName name="CIMENTO_COLA">#REF!</definedName>
    <definedName name="çl" localSheetId="3">#REF!</definedName>
    <definedName name="çl">#REF!</definedName>
    <definedName name="Clas" localSheetId="3" hidden="1">MAX(LEN(#REF!))</definedName>
    <definedName name="Clas" hidden="1">MAX(LEN(#REF!))</definedName>
    <definedName name="Class_Equipamentos" localSheetId="3">#REF!</definedName>
    <definedName name="Class_Equipamentos">#REF!</definedName>
    <definedName name="Class_Equipamentos_1" localSheetId="3">#REF!</definedName>
    <definedName name="Class_Equipamentos_1">#REF!</definedName>
    <definedName name="Class_Equipamentos_2" localSheetId="3">#REF!</definedName>
    <definedName name="Class_Equipamentos_2">#REF!</definedName>
    <definedName name="Class_Equipamentos_3" localSheetId="3">#REF!</definedName>
    <definedName name="Class_Equipamentos_3">#REF!</definedName>
    <definedName name="Class_Mão_de_Obra" localSheetId="3">#REF!</definedName>
    <definedName name="Class_Mão_de_Obra">#REF!</definedName>
    <definedName name="Class_Mão_de_Obra_1" localSheetId="3">#REF!</definedName>
    <definedName name="Class_Mão_de_Obra_1">#REF!</definedName>
    <definedName name="Class_Mão_de_Obra_2" localSheetId="3">#REF!</definedName>
    <definedName name="Class_Mão_de_Obra_2">#REF!</definedName>
    <definedName name="Class_Mão_de_Obra_3" localSheetId="3">#REF!</definedName>
    <definedName name="Class_Mão_de_Obra_3">#REF!</definedName>
    <definedName name="Class_Materiais" localSheetId="3">#REF!</definedName>
    <definedName name="Class_Materiais">#REF!</definedName>
    <definedName name="Class_Materiais_1" localSheetId="3">#REF!</definedName>
    <definedName name="Class_Materiais_1">#REF!</definedName>
    <definedName name="Class_Materiais_2" localSheetId="3">#REF!</definedName>
    <definedName name="Class_Materiais_2">#REF!</definedName>
    <definedName name="Class_Materiais_3" localSheetId="3">#REF!</definedName>
    <definedName name="Class_Materiais_3">#REF!</definedName>
    <definedName name="CLASSE_1" localSheetId="3">#REF!</definedName>
    <definedName name="CLASSE_1">#REF!</definedName>
    <definedName name="CLASSE_10" localSheetId="3">#REF!</definedName>
    <definedName name="CLASSE_10">#REF!</definedName>
    <definedName name="CLASSE_2" localSheetId="3">#REF!</definedName>
    <definedName name="CLASSE_2">#REF!</definedName>
    <definedName name="CLASSE_3" localSheetId="3">#REF!</definedName>
    <definedName name="CLASSE_3">#REF!</definedName>
    <definedName name="CLASSE_4" localSheetId="3">#REF!</definedName>
    <definedName name="CLASSE_4">#REF!</definedName>
    <definedName name="CLASSE_5" localSheetId="3">#REF!</definedName>
    <definedName name="CLASSE_5">#REF!</definedName>
    <definedName name="CLASSE_6" localSheetId="3">#REF!</definedName>
    <definedName name="CLASSE_6">#REF!</definedName>
    <definedName name="CLASSE_7" localSheetId="3">#REF!</definedName>
    <definedName name="CLASSE_7">#REF!</definedName>
    <definedName name="CLASSE_8" localSheetId="3">#REF!</definedName>
    <definedName name="CLASSE_8">#REF!</definedName>
    <definedName name="CLASSE_9" localSheetId="3">#REF!</definedName>
    <definedName name="CLASSE_9">#REF!</definedName>
    <definedName name="CLIENTE" localSheetId="8">#REF!</definedName>
    <definedName name="CLIENTE" localSheetId="4">#REF!</definedName>
    <definedName name="CLIENTE" localSheetId="3">#REF!</definedName>
    <definedName name="CLIENTE">#REF!</definedName>
    <definedName name="Cls" hidden="1">#N/A</definedName>
    <definedName name="CM">"$#REF!.$O$31"</definedName>
    <definedName name="cm.30.a" localSheetId="3">#REF!</definedName>
    <definedName name="cm.30.a">#REF!</definedName>
    <definedName name="cm.30.t" localSheetId="3">#REF!</definedName>
    <definedName name="cm.30.t">#REF!</definedName>
    <definedName name="CM_30" localSheetId="3">#REF!</definedName>
    <definedName name="CM_30">#REF!</definedName>
    <definedName name="CM_30_20">"$'QUANT SERV MAN _5ª_'.$#REF!$#REF!"</definedName>
    <definedName name="CM_30_7" localSheetId="3">#REF!</definedName>
    <definedName name="CM_30_7">#REF!</definedName>
    <definedName name="CM_30MAN" localSheetId="3">#REF!</definedName>
    <definedName name="CM_30MAN">#REF!</definedName>
    <definedName name="CM_30REST" localSheetId="3">#REF!</definedName>
    <definedName name="CM_30REST">#REF!</definedName>
    <definedName name="CM30W">"$#REF!.$I$14"</definedName>
    <definedName name="CM30WA">"$#REF!.$I$13"</definedName>
    <definedName name="CMREM" localSheetId="3">#REF!</definedName>
    <definedName name="CMREM">#REF!</definedName>
    <definedName name="CMREMMAN" localSheetId="3">#REF!</definedName>
    <definedName name="CMREMMAN">#REF!</definedName>
    <definedName name="CMREMREST" localSheetId="3">#REF!</definedName>
    <definedName name="CMREMREST">#REF!</definedName>
    <definedName name="CMREMRESTF" localSheetId="3">#REF!</definedName>
    <definedName name="CMREMRESTF">#REF!</definedName>
    <definedName name="CMRPFMAN" localSheetId="3">#REF!</definedName>
    <definedName name="CMRPFMAN">#REF!</definedName>
    <definedName name="CMTB" localSheetId="3">#REF!</definedName>
    <definedName name="CMTB">#REF!</definedName>
    <definedName name="CMTBFMAN" localSheetId="3">#REF!</definedName>
    <definedName name="CMTBFMAN">#REF!</definedName>
    <definedName name="CMTBFMAN_20">"$#REF!.$O$36"</definedName>
    <definedName name="CMTBFMAN_21">"$#REF!.$O$36"</definedName>
    <definedName name="CMTBMAN" localSheetId="3">#REF!</definedName>
    <definedName name="CMTBMAN">#REF!</definedName>
    <definedName name="CMTBREST" localSheetId="3">#REF!</definedName>
    <definedName name="CMTBREST">#REF!</definedName>
    <definedName name="CMTBRESTF" localSheetId="3">#REF!</definedName>
    <definedName name="CMTBRESTF">#REF!</definedName>
    <definedName name="CMTOTAL">"$#REF!.$I$12"</definedName>
    <definedName name="CMW">"$#REF!.$O$33"</definedName>
    <definedName name="CMWA">"$#REF!.$O$32"</definedName>
    <definedName name="Cod" localSheetId="3" hidden="1">#REF!</definedName>
    <definedName name="Cod" hidden="1">#REF!</definedName>
    <definedName name="cod.1" localSheetId="3">#REF!</definedName>
    <definedName name="cod.1">#REF!</definedName>
    <definedName name="cod.2" localSheetId="3">#REF!</definedName>
    <definedName name="cod.2">#REF!</definedName>
    <definedName name="Cód.3" localSheetId="3">#REF!</definedName>
    <definedName name="Cód.3">#REF!</definedName>
    <definedName name="Cód.Equip." localSheetId="3">#REF!</definedName>
    <definedName name="Cód.Equip.">#REF!</definedName>
    <definedName name="Cód.serv." localSheetId="3">#REF!</definedName>
    <definedName name="Cód.serv.">#REF!</definedName>
    <definedName name="COD_ATRIUM" localSheetId="8">#REF!</definedName>
    <definedName name="COD_ATRIUM" localSheetId="3">#REF!</definedName>
    <definedName name="COD_ATRIUM">#REF!</definedName>
    <definedName name="COD_SINAPI" localSheetId="8">#REF!</definedName>
    <definedName name="COD_SINAPI" localSheetId="3">#REF!</definedName>
    <definedName name="COD_SINAPI">#REF!</definedName>
    <definedName name="CODIGO">"$#REF!.$A$5:$A$84"</definedName>
    <definedName name="Código" localSheetId="3">#REF!</definedName>
    <definedName name="Código">#REF!</definedName>
    <definedName name="COEFCUSIND" localSheetId="3">#REF!</definedName>
    <definedName name="COEFCUSIND">#REF!</definedName>
    <definedName name="Colchão" localSheetId="3">#REF!</definedName>
    <definedName name="Colchão">#REF!</definedName>
    <definedName name="Colchão_4">"$#REF!.$#REF!$#REF!"</definedName>
    <definedName name="Colchão_5" localSheetId="3">#REF!</definedName>
    <definedName name="Colchão_5">#REF!</definedName>
    <definedName name="COLONIÃO" localSheetId="3">#REF!</definedName>
    <definedName name="COLONIÃO">#REF!</definedName>
    <definedName name="COLSUB" localSheetId="8">[1]SERVIÇO!#REF!</definedName>
    <definedName name="COLSUB" localSheetId="4">[1]SERVIÇO!#REF!</definedName>
    <definedName name="COLSUB" localSheetId="3">[1]SERVIÇO!#REF!</definedName>
    <definedName name="COLSUB">[1]SERVIÇO!#REF!</definedName>
    <definedName name="Coluna" localSheetId="3" hidden="1">#REF!</definedName>
    <definedName name="Coluna" hidden="1">#REF!</definedName>
    <definedName name="Comp" localSheetId="3" hidden="1">#REF!</definedName>
    <definedName name="Comp" hidden="1">#REF!</definedName>
    <definedName name="Comp_Área_Vol." localSheetId="3">#REF!</definedName>
    <definedName name="Comp_Área_Vol.">#REF!</definedName>
    <definedName name="COMPENSA.PLAST" localSheetId="8">#REF!</definedName>
    <definedName name="COMPENSA.PLAST" localSheetId="4">#REF!</definedName>
    <definedName name="COMPENSA.PLAST" localSheetId="3">#REF!</definedName>
    <definedName name="COMPENSA.PLAST">#REF!</definedName>
    <definedName name="COMPENSADO_RES_10MM" localSheetId="8">#REF!</definedName>
    <definedName name="COMPENSADO_RES_10MM" localSheetId="4">#REF!</definedName>
    <definedName name="COMPENSADO_RES_10MM" localSheetId="3">#REF!</definedName>
    <definedName name="COMPENSADO_RES_10MM">#REF!</definedName>
    <definedName name="COMPENSADO_RES_12MM" localSheetId="8">#REF!</definedName>
    <definedName name="COMPENSADO_RES_12MM" localSheetId="4">#REF!</definedName>
    <definedName name="COMPENSADO_RES_12MM" localSheetId="3">#REF!</definedName>
    <definedName name="COMPENSADO_RES_12MM">#REF!</definedName>
    <definedName name="compeqp" localSheetId="3">#REF!</definedName>
    <definedName name="compeqp">#REF!</definedName>
    <definedName name="COMPLETO">[0]!COMPLETO</definedName>
    <definedName name="Composição_do_BDI" localSheetId="3">#REF!</definedName>
    <definedName name="Composição_do_BDI">#REF!</definedName>
    <definedName name="Composição_do_BDI_1" localSheetId="3">#REF!</definedName>
    <definedName name="Composição_do_BDI_1">#REF!</definedName>
    <definedName name="Composição_do_BDI_2" localSheetId="3">#REF!</definedName>
    <definedName name="Composição_do_BDI_2">#REF!</definedName>
    <definedName name="Composição_do_BDI_3" localSheetId="3">#REF!</definedName>
    <definedName name="Composição_do_BDI_3">#REF!</definedName>
    <definedName name="CONCCILMAN" localSheetId="3">#REF!</definedName>
    <definedName name="CONCCILMAN">#REF!</definedName>
    <definedName name="CONCIMMAN" localSheetId="3">#REF!</definedName>
    <definedName name="CONCIMMAN">#REF!</definedName>
    <definedName name="CONCRETO_18_MPA" localSheetId="8">#REF!</definedName>
    <definedName name="CONCRETO_18_MPA" localSheetId="4">#REF!</definedName>
    <definedName name="CONCRETO_18_MPA" localSheetId="3">#REF!</definedName>
    <definedName name="CONCRETO_18_MPA">#REF!</definedName>
    <definedName name="CONS.ASF." localSheetId="3">#REF!</definedName>
    <definedName name="CONS.ASF.">#REF!</definedName>
    <definedName name="CONSERVAÇÃO" localSheetId="3">#REF!</definedName>
    <definedName name="CONSERVAÇÃO">#REF!</definedName>
    <definedName name="consumo.2" localSheetId="3">#REF!</definedName>
    <definedName name="consumo.2">#REF!</definedName>
    <definedName name="Consumodemateriais" localSheetId="3">'PLANILHA ORÇAMENTÁRIA'!Plan1</definedName>
    <definedName name="Consumodemateriais">'PLANILHA ORÇAMENTÁRIA'!Plan1</definedName>
    <definedName name="Consumodemateriais_1">#N/A</definedName>
    <definedName name="Consumodemateriais_2">#N/A</definedName>
    <definedName name="CONT1" localSheetId="8">[1]SERVIÇO!#REF!</definedName>
    <definedName name="CONT1" localSheetId="4">[1]SERVIÇO!#REF!</definedName>
    <definedName name="CONT1" localSheetId="3">[1]SERVIÇO!#REF!</definedName>
    <definedName name="CONT1">[1]SERVIÇO!#REF!</definedName>
    <definedName name="CONT2" localSheetId="8">[1]SERVIÇO!#REF!</definedName>
    <definedName name="CONT2" localSheetId="4">[1]SERVIÇO!#REF!</definedName>
    <definedName name="CONT2" localSheetId="3">[1]SERVIÇO!#REF!</definedName>
    <definedName name="CONT2">[1]SERVIÇO!#REF!</definedName>
    <definedName name="CONT3" localSheetId="8">[1]SERVIÇO!#REF!</definedName>
    <definedName name="CONT3" localSheetId="4">[1]SERVIÇO!#REF!</definedName>
    <definedName name="CONT3" localSheetId="3">[1]SERVIÇO!#REF!</definedName>
    <definedName name="CONT3">[1]SERVIÇO!#REF!</definedName>
    <definedName name="CONTA" localSheetId="3">#REF!</definedName>
    <definedName name="CONTA">#REF!</definedName>
    <definedName name="CONTAIT" localSheetId="8">[1]SERVIÇO!#REF!</definedName>
    <definedName name="CONTAIT" localSheetId="4">[1]SERVIÇO!#REF!</definedName>
    <definedName name="CONTAIT" localSheetId="3">[1]SERVIÇO!#REF!</definedName>
    <definedName name="CONTAIT">[1]SERVIÇO!#REF!</definedName>
    <definedName name="contrato" localSheetId="3">#REF!</definedName>
    <definedName name="contrato">#REF!</definedName>
    <definedName name="CONTREC" localSheetId="8">[1]SERVIÇO!#REF!</definedName>
    <definedName name="CONTREC" localSheetId="4">[1]SERVIÇO!#REF!</definedName>
    <definedName name="CONTREC" localSheetId="3">[1]SERVIÇO!#REF!</definedName>
    <definedName name="CONTREC">[1]SERVIÇO!#REF!</definedName>
    <definedName name="CONTRES" localSheetId="8">[1]SERVIÇO!#REF!</definedName>
    <definedName name="CONTRES" localSheetId="4">[1]SERVIÇO!#REF!</definedName>
    <definedName name="CONTRES" localSheetId="3">[1]SERVIÇO!#REF!</definedName>
    <definedName name="CONTRES">[1]SERVIÇO!#REF!</definedName>
    <definedName name="CONTRIB_1" localSheetId="3">#REF!</definedName>
    <definedName name="CONTRIB_1">#REF!</definedName>
    <definedName name="CONTRIB_10" localSheetId="3">#REF!</definedName>
    <definedName name="CONTRIB_10">#REF!</definedName>
    <definedName name="CONTRIB_2" localSheetId="3">#REF!</definedName>
    <definedName name="CONTRIB_2">#REF!</definedName>
    <definedName name="CONTRIB_3" localSheetId="3">#REF!</definedName>
    <definedName name="CONTRIB_3">#REF!</definedName>
    <definedName name="CONTRIB_4" localSheetId="3">#REF!</definedName>
    <definedName name="CONTRIB_4">#REF!</definedName>
    <definedName name="CONTRIB_5" localSheetId="3">#REF!</definedName>
    <definedName name="CONTRIB_5">#REF!</definedName>
    <definedName name="CONTRIB_6" localSheetId="3">#REF!</definedName>
    <definedName name="CONTRIB_6">#REF!</definedName>
    <definedName name="CONTRIB_7" localSheetId="3">#REF!</definedName>
    <definedName name="CONTRIB_7">#REF!</definedName>
    <definedName name="CONTRIB_8" localSheetId="3">#REF!</definedName>
    <definedName name="CONTRIB_8">#REF!</definedName>
    <definedName name="CONTRIB_9" localSheetId="3">#REF!</definedName>
    <definedName name="CONTRIB_9">#REF!</definedName>
    <definedName name="controle" hidden="1">{"'Plan1 (2)'!$A$5:$F$63"}</definedName>
    <definedName name="CORREÇÃO" localSheetId="3">#REF!</definedName>
    <definedName name="CORREÇÃO">#REF!</definedName>
    <definedName name="CORREÇÃO_7" localSheetId="3">#REF!</definedName>
    <definedName name="CORREÇÃO_7">#REF!</definedName>
    <definedName name="CORREÇÃOFRES" localSheetId="3">#REF!</definedName>
    <definedName name="CORREÇÃOFRES">#REF!</definedName>
    <definedName name="CORREÇÃOFRESMAN" localSheetId="3">#REF!</definedName>
    <definedName name="CORREÇÃOFRESMAN">#REF!</definedName>
    <definedName name="CORREÇÃOFRESREC" localSheetId="3">#REF!</definedName>
    <definedName name="CORREÇÃOFRESREC">#REF!</definedName>
    <definedName name="CORREÇÃOMAN" localSheetId="3">#REF!</definedName>
    <definedName name="CORREÇÃOMAN">#REF!</definedName>
    <definedName name="CORREÇÃOMBUFPIL" localSheetId="3">#REF!</definedName>
    <definedName name="CORREÇÃOMBUFPIL">#REF!</definedName>
    <definedName name="CORREÇÃOMBUQPIL" localSheetId="3">#REF!</definedName>
    <definedName name="CORREÇÃOMBUQPIL">#REF!</definedName>
    <definedName name="CORREÇÃOREST" localSheetId="3">#REF!</definedName>
    <definedName name="CORREÇÃOREST">#REF!</definedName>
    <definedName name="Cortes" localSheetId="3">#REF!</definedName>
    <definedName name="Cortes">#REF!</definedName>
    <definedName name="cost_of_debt" localSheetId="3">#REF!</definedName>
    <definedName name="cost_of_debt">#REF!</definedName>
    <definedName name="CP_COMPACTAÇÃO_100" localSheetId="3">#REF!</definedName>
    <definedName name="CP_COMPACTAÇÃO_100">#REF!</definedName>
    <definedName name="CP_COMPACTAÇÃO_95" localSheetId="3">#REF!</definedName>
    <definedName name="CP_COMPACTAÇÃO_95">#REF!</definedName>
    <definedName name="CP_DMT_401_A_600m" localSheetId="3">#REF!</definedName>
    <definedName name="CP_DMT_401_A_600m">#REF!</definedName>
    <definedName name="CP_DMT_DE_0_A_50m" localSheetId="3">#REF!</definedName>
    <definedName name="CP_DMT_DE_0_A_50m">#REF!</definedName>
    <definedName name="CPF" localSheetId="3">#REF!</definedName>
    <definedName name="CPF">#REF!</definedName>
    <definedName name="CPU" localSheetId="8">#REF!</definedName>
    <definedName name="CPU" localSheetId="3">#REF!</definedName>
    <definedName name="CPU">#REF!</definedName>
    <definedName name="CpuAux" localSheetId="3" hidden="1">#REF!</definedName>
    <definedName name="CpuAux" hidden="1">#REF!</definedName>
    <definedName name="CPUs" localSheetId="3" hidden="1">#REF!</definedName>
    <definedName name="CPUs" hidden="1">#REF!</definedName>
    <definedName name="CRIT" localSheetId="3" hidden="1">#REF!</definedName>
    <definedName name="CRIT" hidden="1">#REF!</definedName>
    <definedName name="_xlnm.Criteria" localSheetId="3">#REF!</definedName>
    <definedName name="_xlnm.Criteria">#REF!</definedName>
    <definedName name="CRITERX" localSheetId="8">[1]SERVIÇO!#REF!</definedName>
    <definedName name="CRITERX" localSheetId="4">[1]SERVIÇO!#REF!</definedName>
    <definedName name="CRITERX" localSheetId="3">[1]SERVIÇO!#REF!</definedName>
    <definedName name="CRITERX">[1]SERVIÇO!#REF!</definedName>
    <definedName name="Cron" hidden="1">{#N/A,#N/A,FALSE,"MO (2)"}</definedName>
    <definedName name="Cronograma">{"total","SUM(total)","YNNNN",FALSE}</definedName>
    <definedName name="CRONOMOD">{"total","SUM(total)","YNNNN",FALSE}</definedName>
    <definedName name="CS110PI" localSheetId="3">#REF!</definedName>
    <definedName name="CS110PI">#REF!</definedName>
    <definedName name="CS110R" localSheetId="3">#REF!</definedName>
    <definedName name="CS110R">#REF!</definedName>
    <definedName name="CS316PI" localSheetId="3">#REF!</definedName>
    <definedName name="CS316PI">#REF!</definedName>
    <definedName name="CS316R" localSheetId="3">#REF!</definedName>
    <definedName name="CS316R">#REF!</definedName>
    <definedName name="CS423PI" localSheetId="3">#REF!</definedName>
    <definedName name="CS423PI">#REF!</definedName>
    <definedName name="CS423R" localSheetId="3">#REF!</definedName>
    <definedName name="CS423R">#REF!</definedName>
    <definedName name="cu" hidden="1">{#N/A,#N/A,TRUE,"Serviços"}</definedName>
    <definedName name="CUN" localSheetId="3">#REF!</definedName>
    <definedName name="CUN">#REF!</definedName>
    <definedName name="CunEq" localSheetId="3" hidden="1">SUM(IF(#REF! =#REF!,(#REF!)*(#REF!="EQ")))</definedName>
    <definedName name="CunEq" hidden="1">SUM(IF(#REF! =#REF!,(#REF!)*(#REF!="EQ")))</definedName>
    <definedName name="CunMo" localSheetId="3" hidden="1">SUM(IF(#REF! =#REF!,(#REF!)*(#REF!="MO")))</definedName>
    <definedName name="CunMo" hidden="1">SUM(IF(#REF! =#REF!,(#REF!)*(#REF!="MO")))</definedName>
    <definedName name="CunMp" localSheetId="3" hidden="1">SUM(IF(#REF! =#REF!,(#REF!)*(#REF!="MP")))</definedName>
    <definedName name="CunMp" hidden="1">SUM(IF(#REF! =#REF!,(#REF!)*(#REF!="MP")))</definedName>
    <definedName name="CURTO">[0]!CURTO</definedName>
    <definedName name="CUSTO" localSheetId="3">#REF!</definedName>
    <definedName name="CUSTO">#REF!</definedName>
    <definedName name="CUSTO_10" localSheetId="3">#REF!</definedName>
    <definedName name="CUSTO_10">#REF!</definedName>
    <definedName name="CUSTO_10_19" localSheetId="3">#REF!</definedName>
    <definedName name="CUSTO_10_19">#REF!</definedName>
    <definedName name="CUSTO_17" localSheetId="3">#REF!</definedName>
    <definedName name="CUSTO_17">#REF!</definedName>
    <definedName name="CUSTO_17_19" localSheetId="3">#REF!</definedName>
    <definedName name="CUSTO_17_19">#REF!</definedName>
    <definedName name="CUSTO_19" localSheetId="3">#REF!</definedName>
    <definedName name="CUSTO_19">#REF!</definedName>
    <definedName name="CUSTO_6" localSheetId="3">#REF!</definedName>
    <definedName name="CUSTO_6">#REF!</definedName>
    <definedName name="CUSTO_6_19" localSheetId="3">#REF!</definedName>
    <definedName name="CUSTO_6_19">#REF!</definedName>
    <definedName name="CUSTO_7" localSheetId="3">#REF!</definedName>
    <definedName name="CUSTO_7">#REF!</definedName>
    <definedName name="CUSTO_7_19" localSheetId="3">#REF!</definedName>
    <definedName name="CUSTO_7_19">#REF!</definedName>
    <definedName name="CUSTO_8" localSheetId="3">#REF!</definedName>
    <definedName name="CUSTO_8">#REF!</definedName>
    <definedName name="CUSTO_8_19" localSheetId="3">#REF!</definedName>
    <definedName name="CUSTO_8_19">#REF!</definedName>
    <definedName name="CUSTO_9" localSheetId="3">#REF!</definedName>
    <definedName name="CUSTO_9">#REF!</definedName>
    <definedName name="CUSTO_9_19" localSheetId="3">#REF!</definedName>
    <definedName name="CUSTO_9_19">#REF!</definedName>
    <definedName name="Custo_parcial" localSheetId="3">#REF!</definedName>
    <definedName name="Custo_parcial">#REF!</definedName>
    <definedName name="custoA" localSheetId="3">#REF!</definedName>
    <definedName name="custoA">#REF!</definedName>
    <definedName name="custoB" localSheetId="3">#REF!</definedName>
    <definedName name="custoB">#REF!</definedName>
    <definedName name="CustoPMVC" localSheetId="3">#REF!</definedName>
    <definedName name="CustoPMVC">#REF!</definedName>
    <definedName name="custoSUB" localSheetId="3">#REF!</definedName>
    <definedName name="custoSUB">#REF!</definedName>
    <definedName name="CV" localSheetId="3">#REF!</definedName>
    <definedName name="CV">#REF!</definedName>
    <definedName name="cx_coletora" localSheetId="3">#REF!</definedName>
    <definedName name="cx_coletora">#REF!</definedName>
    <definedName name="d" localSheetId="8">#REF!</definedName>
    <definedName name="d" localSheetId="4">#REF!</definedName>
    <definedName name="d" localSheetId="3">#REF!</definedName>
    <definedName name="d">#REF!</definedName>
    <definedName name="D.0" localSheetId="3">#REF!</definedName>
    <definedName name="D.0">#REF!</definedName>
    <definedName name="d.1000" localSheetId="3">#REF!</definedName>
    <definedName name="d.1000">#REF!</definedName>
    <definedName name="d.1200" localSheetId="3">#REF!</definedName>
    <definedName name="d.1200">#REF!</definedName>
    <definedName name="d.12011" localSheetId="3">#REF!</definedName>
    <definedName name="d.12011">#REF!</definedName>
    <definedName name="d.200" localSheetId="3">#REF!</definedName>
    <definedName name="d.200">#REF!</definedName>
    <definedName name="D.300" localSheetId="3">#REF!</definedName>
    <definedName name="D.300">#REF!</definedName>
    <definedName name="d.400" localSheetId="3">#REF!</definedName>
    <definedName name="d.400">#REF!</definedName>
    <definedName name="d.50" localSheetId="3">#REF!</definedName>
    <definedName name="d.50">#REF!</definedName>
    <definedName name="d.600" localSheetId="3">#REF!</definedName>
    <definedName name="d.600">#REF!</definedName>
    <definedName name="d.800" localSheetId="3">#REF!</definedName>
    <definedName name="d.800">#REF!</definedName>
    <definedName name="DADA" localSheetId="3">#REF!</definedName>
    <definedName name="DADA">#REF!</definedName>
    <definedName name="dadinho" localSheetId="3">#REF!</definedName>
    <definedName name="dadinho">#REF!</definedName>
    <definedName name="dadinho_11" localSheetId="3">#REF!</definedName>
    <definedName name="dadinho_11">#REF!</definedName>
    <definedName name="dadinho_11_19" localSheetId="3">#REF!</definedName>
    <definedName name="dadinho_11_19">#REF!</definedName>
    <definedName name="dadinho_13" localSheetId="3">#REF!</definedName>
    <definedName name="dadinho_13">#REF!</definedName>
    <definedName name="dadinho_13_1" localSheetId="3">#REF!</definedName>
    <definedName name="dadinho_13_1">#REF!</definedName>
    <definedName name="dadinho_13_19" localSheetId="3">#REF!</definedName>
    <definedName name="dadinho_13_19">#REF!</definedName>
    <definedName name="dadinho_19" localSheetId="3">#REF!</definedName>
    <definedName name="dadinho_19">#REF!</definedName>
    <definedName name="dadinho_21" localSheetId="3">#REF!</definedName>
    <definedName name="dadinho_21">#REF!</definedName>
    <definedName name="dadinho_21_19" localSheetId="3">#REF!</definedName>
    <definedName name="dadinho_21_19">#REF!</definedName>
    <definedName name="dadinho_7" localSheetId="3">#REF!</definedName>
    <definedName name="dadinho_7">#REF!</definedName>
    <definedName name="dadinho_8" localSheetId="3">#REF!</definedName>
    <definedName name="dadinho_8">#REF!</definedName>
    <definedName name="dadinho_9" localSheetId="3">#REF!</definedName>
    <definedName name="dadinho_9">#REF!</definedName>
    <definedName name="DADOS" localSheetId="3">#REF!</definedName>
    <definedName name="DADOS">#REF!</definedName>
    <definedName name="DADOS_11" localSheetId="3">#REF!</definedName>
    <definedName name="DADOS_11">#REF!</definedName>
    <definedName name="DADOS_11_19" localSheetId="3">#REF!</definedName>
    <definedName name="DADOS_11_19">#REF!</definedName>
    <definedName name="DADOS_13" localSheetId="3">#REF!</definedName>
    <definedName name="DADOS_13">#REF!</definedName>
    <definedName name="DADOS_13_1" localSheetId="3">#REF!</definedName>
    <definedName name="DADOS_13_1">#REF!</definedName>
    <definedName name="DADOS_13_19" localSheetId="3">#REF!</definedName>
    <definedName name="DADOS_13_19">#REF!</definedName>
    <definedName name="DADOS_14" localSheetId="3">#REF!</definedName>
    <definedName name="DADOS_14">#REF!</definedName>
    <definedName name="DADOS_14_19" localSheetId="3">#REF!</definedName>
    <definedName name="DADOS_14_19">#REF!</definedName>
    <definedName name="DADOS_15" localSheetId="3">#REF!</definedName>
    <definedName name="DADOS_15">#REF!</definedName>
    <definedName name="DADOS_15_19" localSheetId="3">#REF!</definedName>
    <definedName name="DADOS_15_19">#REF!</definedName>
    <definedName name="DADOS_16" localSheetId="3">#REF!</definedName>
    <definedName name="DADOS_16">#REF!</definedName>
    <definedName name="DADOS_16_19" localSheetId="3">#REF!</definedName>
    <definedName name="DADOS_16_19">#REF!</definedName>
    <definedName name="DADOS_19" localSheetId="3">#REF!</definedName>
    <definedName name="DADOS_19">#REF!</definedName>
    <definedName name="DADOS_19_1" localSheetId="3">#REF!</definedName>
    <definedName name="DADOS_19_1">#REF!</definedName>
    <definedName name="DADOS_21" localSheetId="3">#REF!</definedName>
    <definedName name="DADOS_21">#REF!</definedName>
    <definedName name="DADOS_21_19" localSheetId="3">#REF!</definedName>
    <definedName name="DADOS_21_19">#REF!</definedName>
    <definedName name="DADOS_7" localSheetId="3">#REF!</definedName>
    <definedName name="DADOS_7">#REF!</definedName>
    <definedName name="DADOS_8" localSheetId="3">#REF!</definedName>
    <definedName name="DADOS_8">#REF!</definedName>
    <definedName name="DADOS_9" localSheetId="3">#REF!</definedName>
    <definedName name="DADOS_9">#REF!</definedName>
    <definedName name="Dados_Primário" localSheetId="3">#REF!</definedName>
    <definedName name="Dados_Primário">#REF!</definedName>
    <definedName name="DAER1" hidden="1">{#N/A,#N/A,TRUE,"Serviços"}</definedName>
    <definedName name="dasd" localSheetId="3">#REF!</definedName>
    <definedName name="dasd">#REF!</definedName>
    <definedName name="DATA" localSheetId="8">#REF!</definedName>
    <definedName name="DATA" localSheetId="4">#REF!</definedName>
    <definedName name="DATA" localSheetId="3">#REF!</definedName>
    <definedName name="DATA">#REF!</definedName>
    <definedName name="Data_Final" localSheetId="8">#REF!</definedName>
    <definedName name="Data_Final" localSheetId="4">#REF!</definedName>
    <definedName name="Data_Final" localSheetId="3">#REF!</definedName>
    <definedName name="Data_Final">#REF!</definedName>
    <definedName name="Data_Início" localSheetId="8">#REF!</definedName>
    <definedName name="Data_Início" localSheetId="4">#REF!</definedName>
    <definedName name="Data_Início" localSheetId="3">#REF!</definedName>
    <definedName name="Data_Início">#REF!</definedName>
    <definedName name="data2" localSheetId="3">#REF!</definedName>
    <definedName name="data2">#REF!</definedName>
    <definedName name="DATAEM" localSheetId="3">#REF!</definedName>
    <definedName name="DATAEM">#REF!</definedName>
    <definedName name="DATAMEDIÇÃO" localSheetId="3">#REF!</definedName>
    <definedName name="DATAMEDIÇÃO">#REF!</definedName>
    <definedName name="DATMODELE" localSheetId="3">#REF!</definedName>
    <definedName name="DATMODELE">#REF!</definedName>
    <definedName name="DATMODMEC" localSheetId="3">#REF!</definedName>
    <definedName name="DATMODMEC">#REF!</definedName>
    <definedName name="DATTML" localSheetId="3">#REF!</definedName>
    <definedName name="DATTML">#REF!</definedName>
    <definedName name="Datum" localSheetId="3">#REF!</definedName>
    <definedName name="Datum">#REF!</definedName>
    <definedName name="DB" localSheetId="3">#REF!</definedName>
    <definedName name="DB">#REF!</definedName>
    <definedName name="DCA">"$#REF!.$E$31"</definedName>
    <definedName name="DCAW">"$#REF!.$E$33"</definedName>
    <definedName name="DDD" localSheetId="3">#REF!</definedName>
    <definedName name="DDD">#REF!</definedName>
    <definedName name="DDDDDDD" localSheetId="3">#REF!</definedName>
    <definedName name="DDDDDDD">#REF!</definedName>
    <definedName name="ddlc" localSheetId="3">#REF!</definedName>
    <definedName name="ddlc">#REF!</definedName>
    <definedName name="deb" localSheetId="3" hidden="1">#REF!</definedName>
    <definedName name="deb" hidden="1">#REF!</definedName>
    <definedName name="DECANEL" localSheetId="8">#REF!</definedName>
    <definedName name="DECANEL" localSheetId="4">#REF!</definedName>
    <definedName name="DECANEL" localSheetId="3">#REF!</definedName>
    <definedName name="DECANEL">#REF!</definedName>
    <definedName name="defensa">#N/A</definedName>
    <definedName name="defensas" localSheetId="3">#REF!</definedName>
    <definedName name="defensas">#REF!</definedName>
    <definedName name="Demonstrativo" localSheetId="3">#REF!</definedName>
    <definedName name="Demonstrativo">#REF!</definedName>
    <definedName name="Demonstrativo_1" localSheetId="3">#REF!</definedName>
    <definedName name="Demonstrativo_1">#REF!</definedName>
    <definedName name="Demonstrativo_2" localSheetId="3">#REF!</definedName>
    <definedName name="Demonstrativo_2">#REF!</definedName>
    <definedName name="Demonstrativo_3" localSheetId="3">#REF!</definedName>
    <definedName name="Demonstrativo_3">#REF!</definedName>
    <definedName name="DEMONSTRATIVO_DO_RESULTADO_GERENCIAL___DGR" localSheetId="3">#REF!</definedName>
    <definedName name="DEMONSTRATIVO_DO_RESULTADO_GERENCIAL___DGR">#REF!</definedName>
    <definedName name="Denominação" localSheetId="3">#REF!</definedName>
    <definedName name="Denominação">#REF!</definedName>
    <definedName name="densidade_cap" localSheetId="3">#REF!</definedName>
    <definedName name="densidade_cap">#REF!</definedName>
    <definedName name="Densidades" localSheetId="3">#REF!</definedName>
    <definedName name="Densidades">#REF!</definedName>
    <definedName name="DERIVQT" localSheetId="8">[1]SERVIÇO!#REF!</definedName>
    <definedName name="DERIVQT" localSheetId="4">[1]SERVIÇO!#REF!</definedName>
    <definedName name="DERIVQT" localSheetId="3">[1]SERVIÇO!#REF!</definedName>
    <definedName name="DERIVQT">[1]SERVIÇO!#REF!</definedName>
    <definedName name="desc" localSheetId="3">#REF!</definedName>
    <definedName name="desc">#REF!</definedName>
    <definedName name="DescAux" hidden="1">#N/A</definedName>
    <definedName name="descida1" localSheetId="3">#REF!</definedName>
    <definedName name="descida1">#REF!</definedName>
    <definedName name="descida2" localSheetId="3">#REF!</definedName>
    <definedName name="descida2">#REF!</definedName>
    <definedName name="descnt" localSheetId="7">#REF!</definedName>
    <definedName name="descnt" localSheetId="8">#REF!</definedName>
    <definedName name="descnt" localSheetId="4">#REF!</definedName>
    <definedName name="descnt" localSheetId="3">#REF!</definedName>
    <definedName name="descnt">#REF!</definedName>
    <definedName name="descont" localSheetId="7">#REF!</definedName>
    <definedName name="descont" localSheetId="8">#REF!</definedName>
    <definedName name="descont" localSheetId="4">#REF!</definedName>
    <definedName name="descont" localSheetId="3">#REF!</definedName>
    <definedName name="descont">#REF!</definedName>
    <definedName name="descricao" localSheetId="3">#REF!</definedName>
    <definedName name="descricao">#REF!</definedName>
    <definedName name="DESCRITIVO1" localSheetId="3">#REF!</definedName>
    <definedName name="DESCRITIVO1">#REF!</definedName>
    <definedName name="DESFORMA" localSheetId="8">#REF!</definedName>
    <definedName name="DESFORMA" localSheetId="4">#REF!</definedName>
    <definedName name="DESFORMA" localSheetId="3">#REF!</definedName>
    <definedName name="DESFORMA">#REF!</definedName>
    <definedName name="DESOBSTRBUEIRO">"$#REF!.$I$29"</definedName>
    <definedName name="DESP.INDIRETAS" localSheetId="3">'PLANILHA ORÇAMENTÁRIA'!Plan1</definedName>
    <definedName name="DESP.INDIRETAS">'PLANILHA ORÇAMENTÁRIA'!Plan1</definedName>
    <definedName name="Detalhe" hidden="1">{"'Resumo'!$A$4:$N$60"}</definedName>
    <definedName name="DGA" localSheetId="8">'[2]PRO-08'!#REF!</definedName>
    <definedName name="DGA" localSheetId="4">'[2]PRO-08'!#REF!</definedName>
    <definedName name="DGA" localSheetId="3">'[2]PRO-08'!#REF!</definedName>
    <definedName name="DGA">'[2]PRO-08'!#REF!</definedName>
    <definedName name="DGF" hidden="1">{#N/A,#N/A,FALSE,"MO (2)"}</definedName>
    <definedName name="DIA">"$#REF!.$H$4"</definedName>
    <definedName name="diesel" localSheetId="3">#REF!</definedName>
    <definedName name="diesel">#REF!</definedName>
    <definedName name="DIFQT" localSheetId="7">[1]SERVIÇO!#REF!</definedName>
    <definedName name="DIFQT" localSheetId="8">[1]SERVIÇO!#REF!</definedName>
    <definedName name="DIFQT" localSheetId="4">[1]SERVIÇO!#REF!</definedName>
    <definedName name="DIFQT" localSheetId="3">[1]SERVIÇO!#REF!</definedName>
    <definedName name="DIFQT">[1]SERVIÇO!#REF!</definedName>
    <definedName name="dince" localSheetId="3">#REF!</definedName>
    <definedName name="dince">#REF!</definedName>
    <definedName name="DINHEIRO" localSheetId="3">#REF!</definedName>
    <definedName name="DINHEIRO">#REF!</definedName>
    <definedName name="DINHEIRO_1" localSheetId="3">#REF!</definedName>
    <definedName name="DINHEIRO_1">#REF!</definedName>
    <definedName name="DINHEIRO_12" localSheetId="3">#REF!</definedName>
    <definedName name="DINHEIRO_12">#REF!</definedName>
    <definedName name="DINHEIRO_13" localSheetId="3">#REF!</definedName>
    <definedName name="DINHEIRO_13">#REF!</definedName>
    <definedName name="DispTelGASAG" hidden="1">{"'teste'!$B$2:$R$49"}</definedName>
    <definedName name="DJ" localSheetId="8">#REF!</definedName>
    <definedName name="DJ" localSheetId="4">#REF!</definedName>
    <definedName name="DJ" localSheetId="3">#REF!</definedName>
    <definedName name="DJ">#REF!</definedName>
    <definedName name="DMT">"$#REF!.$E$#REF!"</definedName>
    <definedName name="DMT_0_50" localSheetId="3">#REF!</definedName>
    <definedName name="DMT_0_50">#REF!</definedName>
    <definedName name="DMT_0_50_4">"$#REF!.$#REF!$#REF!"</definedName>
    <definedName name="DMT_0_50_5" localSheetId="3">#REF!</definedName>
    <definedName name="DMT_0_50_5">#REF!</definedName>
    <definedName name="dmt_1000" localSheetId="3">#REF!</definedName>
    <definedName name="dmt_1000">#REF!</definedName>
    <definedName name="dmt_1200" localSheetId="3">#REF!</definedName>
    <definedName name="dmt_1200">#REF!</definedName>
    <definedName name="dmt_1400" localSheetId="3">#REF!</definedName>
    <definedName name="dmt_1400">#REF!</definedName>
    <definedName name="dmt_1600" localSheetId="3">#REF!</definedName>
    <definedName name="dmt_1600">#REF!</definedName>
    <definedName name="dmt_200" localSheetId="3">#REF!</definedName>
    <definedName name="dmt_200">#REF!</definedName>
    <definedName name="DMT_200_400" localSheetId="3">#REF!</definedName>
    <definedName name="DMT_200_400">#REF!</definedName>
    <definedName name="DMT_200_400_4">"$#REF!.$#REF!$#REF!"</definedName>
    <definedName name="DMT_200_400_5" localSheetId="3">#REF!</definedName>
    <definedName name="DMT_200_400_5">#REF!</definedName>
    <definedName name="dmt_400" localSheetId="3">#REF!</definedName>
    <definedName name="dmt_400">#REF!</definedName>
    <definedName name="DMT_400_600" localSheetId="3">#REF!</definedName>
    <definedName name="DMT_400_600">#REF!</definedName>
    <definedName name="DMT_400_600_4">"$#REF!.$V$#REF!"</definedName>
    <definedName name="DMT_400_600_5" localSheetId="3">#REF!</definedName>
    <definedName name="DMT_400_600_5">#REF!</definedName>
    <definedName name="dmt_50" localSheetId="3">#REF!</definedName>
    <definedName name="dmt_50">#REF!</definedName>
    <definedName name="DMT_50_200" localSheetId="3">#REF!</definedName>
    <definedName name="DMT_50_200">#REF!</definedName>
    <definedName name="DMT_50_200_4">"$#REF!.$#REF!$#REF!"</definedName>
    <definedName name="DMT_50_200_5" localSheetId="3">#REF!</definedName>
    <definedName name="DMT_50_200_5">#REF!</definedName>
    <definedName name="dmt_5000" localSheetId="3">#REF!</definedName>
    <definedName name="dmt_5000">#REF!</definedName>
    <definedName name="dmt_600" localSheetId="3">#REF!</definedName>
    <definedName name="dmt_600">#REF!</definedName>
    <definedName name="dmt_800" localSheetId="3">#REF!</definedName>
    <definedName name="dmt_800">#REF!</definedName>
    <definedName name="DNCANT100" localSheetId="3">#REF!</definedName>
    <definedName name="DNCANT100">#REF!</definedName>
    <definedName name="DNCANT109" localSheetId="3">#REF!</definedName>
    <definedName name="DNCANT109">#REF!</definedName>
    <definedName name="DNCANT164" localSheetId="3">#REF!</definedName>
    <definedName name="DNCANT164">#REF!</definedName>
    <definedName name="DNCANT221" localSheetId="3">#REF!</definedName>
    <definedName name="DNCANT221">#REF!</definedName>
    <definedName name="DNCANT223" localSheetId="3">#REF!</definedName>
    <definedName name="DNCANT223">#REF!</definedName>
    <definedName name="DNCANT225" localSheetId="3">#REF!</definedName>
    <definedName name="DNCANT225">#REF!</definedName>
    <definedName name="DNCANT237" localSheetId="3">#REF!</definedName>
    <definedName name="DNCANT237">#REF!</definedName>
    <definedName name="DNCANT270" localSheetId="3">#REF!</definedName>
    <definedName name="DNCANT270">#REF!</definedName>
    <definedName name="DNCANT271" localSheetId="3">#REF!</definedName>
    <definedName name="DNCANT271">#REF!</definedName>
    <definedName name="DNCANT273" localSheetId="3">#REF!</definedName>
    <definedName name="DNCANT273">#REF!</definedName>
    <definedName name="DNCANT274" localSheetId="3">#REF!</definedName>
    <definedName name="DNCANT274">#REF!</definedName>
    <definedName name="DNCANT333" localSheetId="3">#REF!</definedName>
    <definedName name="DNCANT333">#REF!</definedName>
    <definedName name="DNCANT337" localSheetId="3">#REF!</definedName>
    <definedName name="DNCANT337">#REF!</definedName>
    <definedName name="DNCANT352" localSheetId="3">#REF!</definedName>
    <definedName name="DNCANT352">#REF!</definedName>
    <definedName name="DNCANT387ZC" localSheetId="3">#REF!</definedName>
    <definedName name="DNCANT387ZC">#REF!</definedName>
    <definedName name="DNCANT387ZN" localSheetId="3">#REF!</definedName>
    <definedName name="DNCANT387ZN">#REF!</definedName>
    <definedName name="DNCANT387ZS" localSheetId="3">#REF!</definedName>
    <definedName name="DNCANT387ZS">#REF!</definedName>
    <definedName name="dncex101" localSheetId="3">#REF!</definedName>
    <definedName name="dncex101">#REF!</definedName>
    <definedName name="dncex274" localSheetId="3">#REF!</definedName>
    <definedName name="dncex274">#REF!</definedName>
    <definedName name="DNCEXE100" localSheetId="3">#REF!</definedName>
    <definedName name="DNCEXE100">#REF!</definedName>
    <definedName name="DNCEXE109" localSheetId="3">#REF!</definedName>
    <definedName name="DNCEXE109">#REF!</definedName>
    <definedName name="DNCEXE164" localSheetId="3">#REF!</definedName>
    <definedName name="DNCEXE164">#REF!</definedName>
    <definedName name="DNCEXE221" localSheetId="3">#REF!</definedName>
    <definedName name="DNCEXE221">#REF!</definedName>
    <definedName name="DNCEXE223" localSheetId="3">#REF!</definedName>
    <definedName name="DNCEXE223">#REF!</definedName>
    <definedName name="DNCEXE225" localSheetId="3">#REF!</definedName>
    <definedName name="DNCEXE225">#REF!</definedName>
    <definedName name="DNCEXE237" localSheetId="3">#REF!</definedName>
    <definedName name="DNCEXE237">#REF!</definedName>
    <definedName name="DNCEXE270" localSheetId="3">#REF!</definedName>
    <definedName name="DNCEXE270">#REF!</definedName>
    <definedName name="DNCEXE271" localSheetId="3">#REF!</definedName>
    <definedName name="DNCEXE271">#REF!</definedName>
    <definedName name="DNCEXE273" localSheetId="3">#REF!</definedName>
    <definedName name="DNCEXE273">#REF!</definedName>
    <definedName name="DNCEXE274" localSheetId="3">#REF!</definedName>
    <definedName name="DNCEXE274">#REF!</definedName>
    <definedName name="DNCEXE333" localSheetId="3">#REF!</definedName>
    <definedName name="DNCEXE333">#REF!</definedName>
    <definedName name="DNCEXE337" localSheetId="3">#REF!</definedName>
    <definedName name="DNCEXE337">#REF!</definedName>
    <definedName name="DNCEXE352" localSheetId="3">#REF!</definedName>
    <definedName name="DNCEXE352">#REF!</definedName>
    <definedName name="DNCEXE387ZC" localSheetId="3">#REF!</definedName>
    <definedName name="DNCEXE387ZC">#REF!</definedName>
    <definedName name="DNCEXE387ZN" localSheetId="3">#REF!</definedName>
    <definedName name="DNCEXE387ZN">#REF!</definedName>
    <definedName name="DNCEXE387ZS" localSheetId="3">#REF!</definedName>
    <definedName name="DNCEXE387ZS">#REF!</definedName>
    <definedName name="dng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NIT_aprovação">[4]Auxiliar!$K$2:$K$5</definedName>
    <definedName name="DO" localSheetId="3">#REF!</definedName>
    <definedName name="DO">#REF!</definedName>
    <definedName name="dois">#N/A</definedName>
    <definedName name="DOLAR" localSheetId="3">#REF!</definedName>
    <definedName name="DOLAR">#REF!</definedName>
    <definedName name="Dólar" localSheetId="3">#REF!</definedName>
    <definedName name="Dólar">#REF!</definedName>
    <definedName name="DOLAR_1" localSheetId="3">#REF!</definedName>
    <definedName name="DOLAR_1">#REF!</definedName>
    <definedName name="DOLAR_2" localSheetId="3">#REF!</definedName>
    <definedName name="DOLAR_2">#REF!</definedName>
    <definedName name="DOLAR_3" localSheetId="3">#REF!</definedName>
    <definedName name="DOLAR_3">#REF!</definedName>
    <definedName name="DRE" localSheetId="3">#REF!</definedName>
    <definedName name="DRE">#REF!</definedName>
    <definedName name="drena" localSheetId="3">#REF!</definedName>
    <definedName name="drena">#REF!</definedName>
    <definedName name="drena_4">"$#REF!.$H$80"</definedName>
    <definedName name="drena_5" localSheetId="3">#REF!</definedName>
    <definedName name="drena_5">#REF!</definedName>
    <definedName name="Drena2" localSheetId="3">#REF!</definedName>
    <definedName name="Drena2">#REF!</definedName>
    <definedName name="DRENAGEM" localSheetId="3">#REF!</definedName>
    <definedName name="DRENAGEM">#REF!</definedName>
    <definedName name="DRI" localSheetId="3">#REF!</definedName>
    <definedName name="DRI">#REF!</definedName>
    <definedName name="dsad" localSheetId="3">#REF!</definedName>
    <definedName name="dsad">#REF!</definedName>
    <definedName name="dsadf">{"total","SUM(total)","YNNNN",FALSE}</definedName>
    <definedName name="Dsc">#N/A</definedName>
    <definedName name="dsr4g" localSheetId="3">'PLANILHA ORÇAMENTÁRIA'!Plan1</definedName>
    <definedName name="dsr4g">'PLANILHA ORÇAMENTÁRIA'!Plan1</definedName>
    <definedName name="dsr4g_1">#N/A</definedName>
    <definedName name="dsr4g_2">#N/A</definedName>
    <definedName name="dt" localSheetId="3">#REF!</definedName>
    <definedName name="dt">#REF!</definedName>
    <definedName name="DTMED">"$#REF!.$C$8"</definedName>
    <definedName name="DUCOL" hidden="1">{"'Plan1 (2)'!$A$5:$F$63"}</definedName>
    <definedName name="e" localSheetId="3">'PLANILHA ORÇAMENTÁRIA'!Plan1</definedName>
    <definedName name="e">'PLANILHA ORÇAMENTÁRIA'!Plan1</definedName>
    <definedName name="ECJ" localSheetId="8">#REF!</definedName>
    <definedName name="ECJ" localSheetId="4">#REF!</definedName>
    <definedName name="ECJ" localSheetId="3">#REF!</definedName>
    <definedName name="ECJ">#REF!</definedName>
    <definedName name="ECVCFELE" localSheetId="3">#REF!</definedName>
    <definedName name="ECVCFELE">#REF!</definedName>
    <definedName name="ECVCFMEC" localSheetId="3">#REF!</definedName>
    <definedName name="ECVCFMEC">#REF!</definedName>
    <definedName name="Edit" localSheetId="3">#REF!</definedName>
    <definedName name="Edit">#REF!</definedName>
    <definedName name="edital" localSheetId="3">#REF!</definedName>
    <definedName name="edital">#REF!</definedName>
    <definedName name="ee">"'file:///Y:/ENGENHARIA/Deise Aoki/PATOS - OK/PATOS 05-09-2007-ok/Laptop - Arquivos/DNIT/PATOs/Rondonópolis/PATO_BR-364_km_000_ao_km_11290_LICITAÇÃO MAIO DE 2007.xls'#$reg_mec_fx_dm_.$#REF!$#REF!:$#REF!$#REF!"</definedName>
    <definedName name="ee_1">"'file:///Y:/ENGENHARIA/Deise Aoki/PATOS - OK/PATOS 05-09-2007-ok/Laptop - Arquivos/DNIT/PATOs/Rondonópolis/PATO_BR-364_km_000_ao_km_11290_LICITAÇÃO MAIO DE 2007.xls'#$reg_mec_fx_dm_.$#REF!$#REF!:$#REF!$#REF!"</definedName>
    <definedName name="ee_34">"'file:///Y:/ENGENHARIA/Deise Aoki/PATOS - OK/PATOS 05-09-2007-ok/Laptop - Arquivos/DNIT/PATOs/Rondonópolis/PATO_BR-364_km_000_ao_km_11290_LICITAÇÃO MAIO DE 2007.xls'#$reg_mec_fx_dm_.$#REF!$#REF!:$#REF!$#REF!"</definedName>
    <definedName name="ee_37">"'file:///Y:/ENGENHARIA/Deise Aoki/PATOS - OK/PATOS 05-09-2007-ok/Laptop - Arquivos/DNIT/PATOs/Rondonópolis/PATO_BR-364_km_000_ao_km_11290_LICITAÇÃO MAIO DE 2007.xls'#$reg_mec_fx_dm_.$#REF!$#REF!:$#REF!$#REF!"</definedName>
    <definedName name="ee_38">"'file:///Y:/ENGENHARIA/Deise Aoki/PATOS - OK/PATOS 05-09-2007-ok/Laptop - Arquivos/DNIT/PATOs/Rondonópolis/PATO_BR-364_km_000_ao_km_11290_LICITAÇÃO MAIO DE 2007.xls'#$reg_mec_fx_dm_.$#REF!$#REF!:$#REF!$#REF!"</definedName>
    <definedName name="ee_49">"'file:///Y:/ENGENHARIA/Deise Aoki/PATOS - OK/PATOS 05-09-2007-ok/Laptop - Arquivos/DNIT/PATOs/Rondonópolis/PATO_BR-364_km_000_ao_km_11290_LICITAÇÃO MAIO DE 2007.xls'#$reg_mec_fx_dm_.$#REF!$#REF!:$#REF!$#REF!"</definedName>
    <definedName name="EJ" localSheetId="8">#REF!</definedName>
    <definedName name="EJ" localSheetId="4">#REF!</definedName>
    <definedName name="EJ" localSheetId="3">#REF!</definedName>
    <definedName name="EJ">#REF!</definedName>
    <definedName name="ELEMENTO_VAZADO" localSheetId="8">#REF!</definedName>
    <definedName name="ELEMENTO_VAZADO" localSheetId="4">#REF!</definedName>
    <definedName name="ELEMENTO_VAZADO" localSheetId="3">#REF!</definedName>
    <definedName name="ELEMENTO_VAZADO">#REF!</definedName>
    <definedName name="ELETRICISTA" localSheetId="8">#REF!</definedName>
    <definedName name="ELETRICISTA" localSheetId="4">#REF!</definedName>
    <definedName name="ELETRICISTA" localSheetId="3">#REF!</definedName>
    <definedName name="ELETRICISTA">#REF!</definedName>
    <definedName name="ELIAS" localSheetId="3">#REF!</definedName>
    <definedName name="ELIAS">#REF!</definedName>
    <definedName name="EM">"$#REF!.$E$30"</definedName>
    <definedName name="em_algarismo_e_por_extenso" localSheetId="3">#REF!</definedName>
    <definedName name="em_algarismo_e_por_extenso">#REF!</definedName>
    <definedName name="emoe" localSheetId="3">#REF!</definedName>
    <definedName name="emoe">#REF!</definedName>
    <definedName name="EmpAux" hidden="1">""</definedName>
    <definedName name="Empo" localSheetId="3">#REF!</definedName>
    <definedName name="Empo">#REF!</definedName>
    <definedName name="empo2" localSheetId="3">#REF!</definedName>
    <definedName name="empo2">#REF!</definedName>
    <definedName name="empo3" localSheetId="3">#REF!</definedName>
    <definedName name="empo3">#REF!</definedName>
    <definedName name="Empola2" localSheetId="3">#REF!</definedName>
    <definedName name="Empola2">#REF!</definedName>
    <definedName name="Empolamento" localSheetId="3">#REF!</definedName>
    <definedName name="Empolamento">#REF!</definedName>
    <definedName name="Empolo2" localSheetId="3">#REF!</definedName>
    <definedName name="Empolo2">#REF!</definedName>
    <definedName name="empolo3" localSheetId="3">#REF!</definedName>
    <definedName name="empolo3">#REF!</definedName>
    <definedName name="Empr" localSheetId="3">#REF!</definedName>
    <definedName name="Empr">#REF!</definedName>
    <definedName name="EMPRESA" localSheetId="8">#REF!</definedName>
    <definedName name="EMPRESA" localSheetId="4">#REF!</definedName>
    <definedName name="EMPRESA" localSheetId="3">#REF!</definedName>
    <definedName name="EMPRESA">#REF!</definedName>
    <definedName name="EMW">"$#REF!.$E$32"</definedName>
    <definedName name="EMWA">"$#REF!.$E$31"</definedName>
    <definedName name="ENC" localSheetId="3">#REF!</definedName>
    <definedName name="ENC">#REF!</definedName>
    <definedName name="ENCANADOR" localSheetId="8">#REF!</definedName>
    <definedName name="ENCANADOR" localSheetId="4">#REF!</definedName>
    <definedName name="ENCANADOR" localSheetId="3">#REF!</definedName>
    <definedName name="ENCANADOR">#REF!</definedName>
    <definedName name="eng" localSheetId="3">#REF!</definedName>
    <definedName name="eng">#REF!</definedName>
    <definedName name="Eng__Luiz_Tadeu_Parisi" localSheetId="3">#REF!</definedName>
    <definedName name="Eng__Luiz_Tadeu_Parisi">#REF!</definedName>
    <definedName name="ENGATE_STORZ" localSheetId="8">#REF!</definedName>
    <definedName name="ENGATE_STORZ" localSheetId="4">#REF!</definedName>
    <definedName name="ENGATE_STORZ" localSheetId="3">#REF!</definedName>
    <definedName name="ENGATE_STORZ">#REF!</definedName>
    <definedName name="ENGENHEIRO" localSheetId="3">#REF!</definedName>
    <definedName name="ENGENHEIRO">#REF!</definedName>
    <definedName name="ENLEIV" localSheetId="3">#REF!</definedName>
    <definedName name="ENLEIV">#REF!</definedName>
    <definedName name="ENROCPEDRAARRUMMAN" localSheetId="3">#REF!</definedName>
    <definedName name="ENROCPEDRAARRUMMAN">#REF!</definedName>
    <definedName name="ENROCPJOG" localSheetId="3">#REF!</definedName>
    <definedName name="ENROCPJOG">#REF!</definedName>
    <definedName name="enroPA" localSheetId="3">#REF!</definedName>
    <definedName name="enroPA">#REF!</definedName>
    <definedName name="ENT" localSheetId="3">#REF!</definedName>
    <definedName name="ENT">#REF!</definedName>
    <definedName name="entrada1" localSheetId="3">#REF!</definedName>
    <definedName name="entrada1">#REF!</definedName>
    <definedName name="entrada2" localSheetId="3">#REF!</definedName>
    <definedName name="entrada2">#REF!</definedName>
    <definedName name="EQ" localSheetId="3" hidden="1">#REF!</definedName>
    <definedName name="EQ" hidden="1">#REF!</definedName>
    <definedName name="EQPOTENC" localSheetId="7">[1]SERVIÇO!#REF!</definedName>
    <definedName name="EQPOTENC" localSheetId="8">[1]SERVIÇO!#REF!</definedName>
    <definedName name="EQPOTENC" localSheetId="4">[1]SERVIÇO!#REF!</definedName>
    <definedName name="EQPOTENC" localSheetId="3">[1]SERVIÇO!#REF!</definedName>
    <definedName name="EQPOTENC">[1]SERVIÇO!#REF!</definedName>
    <definedName name="equipamento" localSheetId="3">#REF!</definedName>
    <definedName name="equipamento">#REF!</definedName>
    <definedName name="ES" localSheetId="3">#REF!</definedName>
    <definedName name="ES">#REF!</definedName>
    <definedName name="ESCAVAÇÃO" localSheetId="3">#REF!</definedName>
    <definedName name="ESCAVAÇÃO">#REF!</definedName>
    <definedName name="ESCAVMEC">"$#REF!.$I$27"</definedName>
    <definedName name="ESCORA">[3]Insumos!$I$72</definedName>
    <definedName name="ESocial" localSheetId="3">#REF!</definedName>
    <definedName name="ESocial">#REF!</definedName>
    <definedName name="EST" localSheetId="3">#REF!</definedName>
    <definedName name="EST">#REF!</definedName>
    <definedName name="EstacaFinal" localSheetId="3">#REF!</definedName>
    <definedName name="EstacaFinal">#REF!</definedName>
    <definedName name="EstacaInicial" localSheetId="3">#REF!</definedName>
    <definedName name="EstacaInicial">#REF!</definedName>
    <definedName name="ESTELE" localSheetId="3">#REF!</definedName>
    <definedName name="ESTELE">#REF!</definedName>
    <definedName name="ESTMEC" localSheetId="3">#REF!</definedName>
    <definedName name="ESTMEC">#REF!</definedName>
    <definedName name="etfrgdfgdfgdfbg" localSheetId="3">#REF!</definedName>
    <definedName name="etfrgdfgdfgdfbg">#REF!</definedName>
    <definedName name="EU" hidden="1">{#N/A,#N/A,FALSE,"MO (2)"}</definedName>
    <definedName name="ewew" localSheetId="3">#REF!</definedName>
    <definedName name="ewew">#REF!</definedName>
    <definedName name="EXA" localSheetId="8">'[2]PRO-08'!#REF!</definedName>
    <definedName name="EXA" localSheetId="4">'[2]PRO-08'!#REF!</definedName>
    <definedName name="EXA" localSheetId="3">'[2]PRO-08'!#REF!</definedName>
    <definedName name="EXA">'[2]PRO-08'!#REF!</definedName>
    <definedName name="Excel_BuiltIn__FilterDatabase_1" localSheetId="3">#REF!</definedName>
    <definedName name="Excel_BuiltIn__FilterDatabase_1">#REF!</definedName>
    <definedName name="Excel_BuiltIn__FilterDatabase_2" localSheetId="3">#REF!</definedName>
    <definedName name="Excel_BuiltIn__FilterDatabase_2">#REF!</definedName>
    <definedName name="Excel_BuiltIn__FilterDatabase_3" localSheetId="3">#REF!</definedName>
    <definedName name="Excel_BuiltIn__FilterDatabase_3">#REF!</definedName>
    <definedName name="Excel_BuiltIn_Criteria" localSheetId="3">#REF!</definedName>
    <definedName name="Excel_BuiltIn_Criteria">#REF!</definedName>
    <definedName name="Excel_BuiltIn_Database" localSheetId="3">#REF!</definedName>
    <definedName name="Excel_BuiltIn_Database">#REF!</definedName>
    <definedName name="Excel_BuiltIn_Extract" localSheetId="3">#REF!</definedName>
    <definedName name="Excel_BuiltIn_Extract">#REF!</definedName>
    <definedName name="Excel_BuiltIn_Print_Area" localSheetId="3">#REF!</definedName>
    <definedName name="Excel_BuiltIn_Print_Area">#REF!</definedName>
    <definedName name="Excel_BuiltIn_Print_Area_1" localSheetId="3">#REF!</definedName>
    <definedName name="Excel_BuiltIn_Print_Area_1">#REF!</definedName>
    <definedName name="Excel_BuiltIn_Print_Area_1_1" localSheetId="3">#REF!</definedName>
    <definedName name="Excel_BuiltIn_Print_Area_1_1">#REF!</definedName>
    <definedName name="Excel_BuiltIn_Print_Area_11_1" localSheetId="3">#REF!</definedName>
    <definedName name="Excel_BuiltIn_Print_Area_11_1">#REF!</definedName>
    <definedName name="Excel_BuiltIn_Print_Area_14" localSheetId="3">#REF!</definedName>
    <definedName name="Excel_BuiltIn_Print_Area_14">#REF!</definedName>
    <definedName name="Excel_BuiltIn_Print_Area_15">"$#REF!.$A$1:$F$126"</definedName>
    <definedName name="Excel_BuiltIn_Print_Area_15_1" localSheetId="3">#REF!</definedName>
    <definedName name="Excel_BuiltIn_Print_Area_15_1">#REF!</definedName>
    <definedName name="Excel_BuiltIn_Print_Area_16" localSheetId="3">#REF!</definedName>
    <definedName name="Excel_BuiltIn_Print_Area_16">#REF!</definedName>
    <definedName name="Excel_BuiltIn_Print_Area_18_1">"#REF!"</definedName>
    <definedName name="Excel_BuiltIn_Print_Area_19_1">"#REF!"</definedName>
    <definedName name="Excel_BuiltIn_Print_Area_2" localSheetId="3">#REF!</definedName>
    <definedName name="Excel_BuiltIn_Print_Area_2">#REF!</definedName>
    <definedName name="Excel_BuiltIn_Print_Area_20_1">"#REF!"</definedName>
    <definedName name="Excel_BuiltIn_Print_Area_21_1" localSheetId="3">#REF!</definedName>
    <definedName name="Excel_BuiltIn_Print_Area_21_1">#REF!</definedName>
    <definedName name="Excel_BuiltIn_Print_Area_22_1">"#REF!"</definedName>
    <definedName name="Excel_BuiltIn_Print_Area_23_1">"#REF!"</definedName>
    <definedName name="Excel_BuiltIn_Print_Area_26" localSheetId="3">#REF!</definedName>
    <definedName name="Excel_BuiltIn_Print_Area_26">#REF!</definedName>
    <definedName name="Excel_BuiltIn_Print_Area_26_1" localSheetId="3">#REF!</definedName>
    <definedName name="Excel_BuiltIn_Print_Area_26_1">#REF!</definedName>
    <definedName name="Excel_BuiltIn_Print_Area_27_1" localSheetId="3">#REF!</definedName>
    <definedName name="Excel_BuiltIn_Print_Area_27_1">#REF!</definedName>
    <definedName name="Excel_BuiltIn_Print_Area_29_1" localSheetId="3">#REF!</definedName>
    <definedName name="Excel_BuiltIn_Print_Area_29_1">#REF!</definedName>
    <definedName name="Excel_BuiltIn_Print_Area_3" localSheetId="3">#REF!</definedName>
    <definedName name="Excel_BuiltIn_Print_Area_3">#REF!</definedName>
    <definedName name="Excel_BuiltIn_Print_Area_3_1">"$#REF!.$A$1:$J$15"</definedName>
    <definedName name="Excel_BuiltIn_Print_Area_30_1" localSheetId="3">#REF!</definedName>
    <definedName name="Excel_BuiltIn_Print_Area_30_1">#REF!</definedName>
    <definedName name="Excel_BuiltIn_Print_Area_31_1" localSheetId="3">#REF!</definedName>
    <definedName name="Excel_BuiltIn_Print_Area_31_1">#REF!</definedName>
    <definedName name="Excel_BuiltIn_Print_Area_4" localSheetId="3">#REF!</definedName>
    <definedName name="Excel_BuiltIn_Print_Area_4">#REF!</definedName>
    <definedName name="Excel_BuiltIn_Print_Area_49" localSheetId="3">#REF!</definedName>
    <definedName name="Excel_BuiltIn_Print_Area_49">#REF!</definedName>
    <definedName name="Excel_BuiltIn_Print_Area_5" localSheetId="3">#REF!</definedName>
    <definedName name="Excel_BuiltIn_Print_Area_5">#REF!</definedName>
    <definedName name="Excel_BuiltIn_Print_Area_5_1" localSheetId="3">#REF!</definedName>
    <definedName name="Excel_BuiltIn_Print_Area_5_1">#REF!</definedName>
    <definedName name="Excel_BuiltIn_Print_Area_5_1_1">"$#REF!.$A$1:$J$13"</definedName>
    <definedName name="Excel_BuiltIn_Print_Area_6" localSheetId="3">#REF!</definedName>
    <definedName name="Excel_BuiltIn_Print_Area_6">#REF!</definedName>
    <definedName name="Excel_BuiltIn_Print_Area_7" localSheetId="3">#REF!</definedName>
    <definedName name="Excel_BuiltIn_Print_Area_7">#REF!</definedName>
    <definedName name="Excel_BuiltIn_Print_Area_7_1">"'file:///Y:/ENGENHARIA/Deise Aoki/PATOS - OK/PATOS 05-09-2007-ok/Laptop - Arquivos/DNIT/PATOs/Rondonópolis/PATO_BR-364_km_000_ao_km_11290_LICITAÇÃO MAIO DE 2007.xls'#$reg_mec_fx_dm_.$#REF!$#REF!:$#REF!$#REF!"</definedName>
    <definedName name="Excel_BuiltIn_Print_Area_7_10">"'file:///Y:/ENGENHARIA/Deise Aoki/PATOS - OK/PATOS 05-09-2007-ok/Laptop - Arquivos/DNIT/PATOs/Rondonópolis/PATO_BR-364_km_0,00_ao_km_112,90_LICITAÇÃO Rev mario.xls'#$reg_mec_fx_dm_.$#REF!$#REF!:$#REF!$#REF!"</definedName>
    <definedName name="Excel_BuiltIn_Print_Area_7_11">"'file:///Y:/ENGENHARIA/Deise Aoki/PATOS - OK/PATOS 05-09-2007-ok/Laptop - Arquivos/DNIT/PATOs/Rondonópolis/PATO_BR-364_km_0,00_ao_km_112,90_LICITAÇÃO Rev mario.xls'#$reg_mec_fx_dm_.$#REF!$#REF!:$#REF!$#REF!"</definedName>
    <definedName name="Excel_BuiltIn_Print_Area_7_12">"'file:///Y:/ENGENHARIA/Deise Aoki/PATOS - OK/PATOS 05-09-2007-ok/Laptop - Arquivos/DNIT/PATOs/Rondonópolis/PATO_BR-364_km_000_ao_km_11290_LICITAÇÃO MAIO DE 2007.xls'#$reg_mec_fx_dm_.$#REF!$#REF!:$#REF!$#REF!"</definedName>
    <definedName name="Excel_BuiltIn_Print_Area_7_2">"'file:///Y:/ENGENHARIA/Deise Aoki/PATOS - OK/PATOS 05-09-2007-ok/Laptop - Arquivos/DNIT/PATOs/Rondonópolis/PATO_BR-364_km_0,00_ao_km_112,90_LICITAÇÃO Rev mario.xls'#$reg_mec_fx_dm_.$#REF!$#REF!:$#REF!$#REF!"</definedName>
    <definedName name="Excel_BuiltIn_Print_Area_7_21">"'file:///Y:/ENGENHARIA/Deise Aoki/PATOS - OK/PATOS 05-09-2007-ok/Laptop - Arquivos/DNIT/PATOs/Rondonópolis/PATO_BR-364_km_000_ao_km_11290_LICITAÇÃO MAIO DE 2007.xls'#$reg_mec_fx_dm_.$#REF!$#REF!:$#REF!$#REF!"</definedName>
    <definedName name="Excel_BuiltIn_Print_Area_7_24">"'file:///Y:/ENGENHARIA/Deise Aoki/PATOS - OK/PATOS 05-09-2007-ok/Laptop - Arquivos/DNIT/PATOs/Rondonópolis/PATO_BR-364_km_0,00_ao_km_112,90_LICITAÇÃO Rev mario.xls'#$reg_mec_fx_dm_.$#REF!$#REF!:$#REF!$#REF!"</definedName>
    <definedName name="Excel_BuiltIn_Print_Area_7_26">"'file:///Y:/ENGENHARIA/Deise Aoki/PATOS - OK/PATOS 05-09-2007-ok/Laptop - Arquivos/DNIT/PATOs/Rondonópolis/PATO_BR-364_km_000_ao_km_11290_LICITAÇÃO MAIO DE 2007.xls'#$reg_mec_fx_dm_.$#REF!$#REF!:$#REF!$#REF!"</definedName>
    <definedName name="Excel_BuiltIn_Print_Area_7_30">"'file:///Y:/ENGENHARIA/Deise Aoki/PATOS - OK/PATOS 05-09-2007-ok/Laptop - Arquivos/DNIT/PATOs/Rondonópolis/PATO_BR-364_km_0,00_ao_km_112,90_LICITAÇÃO Rev mario.xls'#$reg_mec_fx_dm_.$#REF!$#REF!:$#REF!$#REF!"</definedName>
    <definedName name="Excel_BuiltIn_Print_Area_7_32">"'file:///Y:/ENGENHARIA/Deise Aoki/PATOS - OK/PATOS 05-09-2007-ok/Laptop - Arquivos/DNIT/PATOs/Rondonópolis/PATO_BR-364_km_0,00_ao_km_112,90_LICITAÇÃO Rev mario.xls'#$reg_mec_fx_dm_.$#REF!$#REF!:$#REF!$#REF!"</definedName>
    <definedName name="Excel_BuiltIn_Print_Area_7_33">"'file:///Y:/ENGENHARIA/Deise Aoki/PATOS - OK/PATOS 05-09-2007-ok/Laptop - Arquivos/DNIT/PATOs/Rondonópolis/PATO_BR-364_km_0,00_ao_km_112,90_LICITAÇÃO Rev mario.xls'#$reg_mec_fx_dm_.$#REF!$#REF!:$#REF!$#REF!"</definedName>
    <definedName name="Excel_BuiltIn_Print_Area_7_34">"'file:///Y:/ENGENHARIA/Deise Aoki/PATOS - OK/PATOS 05-09-2007-ok/Laptop - Arquivos/DNIT/PATOs/Rondonópolis/PATO_BR-364_km_0,00_ao_km_112,90_LICITAÇÃO Rev mario.xls'#$reg_mec_fx_dm_.$#REF!$#REF!:$#REF!$#REF!"</definedName>
    <definedName name="Excel_BuiltIn_Print_Area_7_37">"'file:///Y:/ENGENHARIA/Deise Aoki/PATOS - OK/PATOS 05-09-2007-ok/Laptop - Arquivos/DNIT/PATOs/Rondonópolis/PATO_BR-364_km_000_ao_km_11290_LICITAÇÃO MAIO DE 2007.xls'#$reg_mec_fx_dm_.$#REF!$#REF!:$#REF!$#REF!"</definedName>
    <definedName name="Excel_BuiltIn_Print_Area_7_38">"'file:///Y:/ENGENHARIA/Deise Aoki/PATOS - OK/PATOS 05-09-2007-ok/Laptop - Arquivos/DNIT/PATOs/Rondonópolis/PATO_BR-364_km_000_ao_km_11290_LICITAÇÃO MAIO DE 2007.xls'#$reg_mec_fx_dm_.$#REF!$#REF!:$#REF!$#REF!"</definedName>
    <definedName name="Excel_BuiltIn_Print_Area_7_40">"'file:///Y:/ENGENHARIA/Deise Aoki/PATOS - OK/PATOS 05-09-2007-ok/Laptop - Arquivos/DNIT/PATOs/Rondonópolis/PATO_BR-364_km_0,00_ao_km_112,90_LICITAÇÃO Rev mario.xls'#$reg_mec_fx_dm_.$#REF!$#REF!:$#REF!$#REF!"</definedName>
    <definedName name="Excel_BuiltIn_Print_Area_7_41">"'file:///Y:/ENGENHARIA/Deise Aoki/PATOS - OK/PATOS 05-09-2007-ok/Laptop - Arquivos/DNIT/PATOs/Rondonópolis/PATO_BR-364_km_0,00_ao_km_112,90_LICITAÇÃO Rev LA.xls'#$reg_mec_fx_dm_.$#REF!$#REF!:$#REF!$#REF!"</definedName>
    <definedName name="Excel_BuiltIn_Print_Area_7_43">"'file:///Y:/ENGENHARIA/Deise Aoki/PATOS - OK/PATOS 05-09-2007-ok/Laptop - Arquivos/DNIT/PATOs/Rondonópolis/PATO_BR-364_km_0,00_ao_km_112,90_LICITAÇÃO Rev LA.xls'#$reg_mec_fx_dm_.$#REF!$#REF!:$#REF!$#REF!"</definedName>
    <definedName name="Excel_BuiltIn_Print_Area_7_44">"'file:///Y:/ENGENHARIA/Deise Aoki/PATOS - OK/PATOS 05-09-2007-ok/Laptop - Arquivos/DNIT/PATOs/Rondonópolis/PATO_BR-364_km_0,00_ao_km_112,90_LICITAÇÃO Rev mario.xls'#$reg_mec_fx_dm_.$#REF!$#REF!:$#REF!$#REF!"</definedName>
    <definedName name="Excel_BuiltIn_Print_Area_7_45">"'file:///Y:/ENGENHARIA/Deise Aoki/PATOS - OK/PATOS 05-09-2007-ok/Laptop - Arquivos/DNIT/PATOs/Rondonópolis/PATO_BR-364_km_0,00_ao_km_112,90_LICITAÇÃO Rev mario.xls'#$reg_mec_fx_dm_.$#REF!$#REF!:$#REF!$#REF!"</definedName>
    <definedName name="Excel_BuiltIn_Print_Area_7_46">"'file:///Y:/ENGENHARIA/Deise Aoki/PATOS - OK/PATOS 05-09-2007-ok/Laptop - Arquivos/DNIT/PATOs/Rondonópolis/PATO_BR-364_km_0,00_ao_km_112,90_LICITAÇÃO Rev mario.xls'#$reg_mec_fx_dm_.$#REF!$#REF!:$#REF!$#REF!"</definedName>
    <definedName name="Excel_BuiltIn_Print_Area_7_47">"'file:///Y:/ENGENHARIA/Deise Aoki/PATOS - OK/PATOS 05-09-2007-ok/Laptop - Arquivos/DNIT/PATOs/Rondonópolis/PATO_BR-364_km_0,00_ao_km_112,90_LICITAÇÃO Rev mario.xls'#$reg_mec_fx_dm_.$#REF!$#REF!:$#REF!$#REF!"</definedName>
    <definedName name="Excel_BuiltIn_Print_Area_7_48">"'file:///Y:/ENGENHARIA/Deise Aoki/PATOS - OK/PATOS 05-09-2007-ok/Laptop - Arquivos/DNIT/PATOs/Rondonópolis/PATO_BR-364_km_0,00_ao_km_112,90_LICITAÇÃO Rev mario.xls'#$reg_mec_fx_dm_.$#REF!$#REF!:$#REF!$#REF!"</definedName>
    <definedName name="Excel_BuiltIn_Print_Area_7_49">"'file:///Y:/ENGENHARIA/Deise Aoki/PATOS - OK/PATOS 05-09-2007-ok/Laptop - Arquivos/DNIT/PATOs/Rondonópolis/PATO_BR-364_km_0,00_ao_km_112,90_LICITAÇÃO Rev mario.xls'#$reg_mec_fx_dm_.$#REF!$#REF!:$#REF!$#REF!"</definedName>
    <definedName name="Excel_BuiltIn_Print_Area_7_50">"'file:///Y:/ENGENHARIA/Deise Aoki/PATOS - OK/PATOS 05-09-2007-ok/Laptop - Arquivos/DNIT/PATOs/Rondonópolis/PATO_BR-364_km_0,00_ao_km_112,90_LICITAÇÃO Rev mario.xls'#$reg_mec_fx_dm_.$#REF!$#REF!:$#REF!$#REF!"</definedName>
    <definedName name="Excel_BuiltIn_Print_Area_7_52">"'file:///Y:/ENGENHARIA/Deise Aoki/PATOS - OK/PATOS 05-09-2007-ok/Laptop - Arquivos/DNIT/PATOs/Rondonópolis/PATO_BR-364_km_0,00_ao_km_112,90_LICITAÇÃO Rev mario.xls'#$reg_mec_fx_dm_.$#REF!$#REF!:$#REF!$#REF!"</definedName>
    <definedName name="Excel_BuiltIn_Print_Area_7_6">"'file:///Y:/ENGENHARIA/Deise Aoki/PATOS - OK/PATOS 05-09-2007-ok/Laptop - Arquivos/DNIT/PATOs/Rondonópolis/PATO_BR-364_km_0,00_ao_km_112,90_LICITAÇÃO Rev mario.xls'#$reg_mec_fx_dm_.$#REF!$#REF!:$#REF!$#REF!"</definedName>
    <definedName name="Excel_BuiltIn_Print_Area_7_7">"'file:///Y:/ENGENHARIA/Deise Aoki/PATOS - OK/PATOS 05-09-2007-ok/Laptop - Arquivos/DNIT/PATOs/Rondonópolis/PATO_BR-364_km_0,00_ao_km_112,90_LICITAÇÃO Rev mario.xls'#$reg_mec_fx_dm_.$#REF!$#REF!:$#REF!$#REF!"</definedName>
    <definedName name="Excel_BuiltIn_Print_Area_7_8">"'file:///Y:/ENGENHARIA/Deise Aoki/PATOS - OK/PATOS 05-09-2007-ok/Laptop - Arquivos/DNIT/PATOs/Rondonópolis/PATO_BR-364_km_0,00_ao_km_112,90_LICITAÇÃO Rev mario.xls'#$reg_mec_fx_dm_.$#REF!$#REF!:$#REF!$#REF!"</definedName>
    <definedName name="Excel_BuiltIn_Print_Area_7_9">"'file:///Y:/ENGENHARIA/Deise Aoki/PATOS - OK/PATOS 05-09-2007-ok/Laptop - Arquivos/DNIT/PATOs/Rondonópolis/PATO_BR-364_km_0,00_ao_km_112,90_LICITAÇÃO Rev mario.xls'#$reg_mec_fx_dm_.$#REF!$#REF!:$#REF!$#REF!"</definedName>
    <definedName name="Excel_BuiltIn_Print_Area_9">"$#REF!.$A$1:$P$139"</definedName>
    <definedName name="Excel_BuiltIn_Print_Area_9_1" localSheetId="3">#REF!</definedName>
    <definedName name="Excel_BuiltIn_Print_Area_9_1">#REF!</definedName>
    <definedName name="Excel_BuiltIn_Print_Titles_14" localSheetId="3">#REF!</definedName>
    <definedName name="Excel_BuiltIn_Print_Titles_14">#REF!</definedName>
    <definedName name="Excel_BuiltIn_Print_Titles_15" localSheetId="3">#REF!</definedName>
    <definedName name="Excel_BuiltIn_Print_Titles_15">#REF!</definedName>
    <definedName name="Excel_BuiltIn_Print_Titles_16" localSheetId="3">#REF!</definedName>
    <definedName name="Excel_BuiltIn_Print_Titles_16">#REF!</definedName>
    <definedName name="Excel_BuiltIn_Print_Titles_2_1" localSheetId="8">#REF!</definedName>
    <definedName name="Excel_BuiltIn_Print_Titles_2_1" localSheetId="4">#REF!</definedName>
    <definedName name="Excel_BuiltIn_Print_Titles_2_1" localSheetId="3">#REF!</definedName>
    <definedName name="Excel_BuiltIn_Print_Titles_2_1">#REF!</definedName>
    <definedName name="Excel_BuiltIn_Print_Titles_2_1_1" localSheetId="8">#REF!,#REF!</definedName>
    <definedName name="Excel_BuiltIn_Print_Titles_2_1_1" localSheetId="4">#REF!,#REF!</definedName>
    <definedName name="Excel_BuiltIn_Print_Titles_2_1_1" localSheetId="3">#REF!,#REF!</definedName>
    <definedName name="Excel_BuiltIn_Print_Titles_2_1_1">#REF!,#REF!</definedName>
    <definedName name="Excel_BuiltIn_Print_Titles_22" localSheetId="3">#REF!</definedName>
    <definedName name="Excel_BuiltIn_Print_Titles_22">#REF!</definedName>
    <definedName name="Excel_BuiltIn_Print_Titles_3" localSheetId="3">#REF!</definedName>
    <definedName name="Excel_BuiltIn_Print_Titles_3">#REF!</definedName>
    <definedName name="Excel_BuiltIn_Print_Titles_3_1">"$#REF!.$A$1:$IV$9"</definedName>
    <definedName name="Excel_BuiltIn_Print_Titles_3_1_1" localSheetId="8">#REF!,#REF!</definedName>
    <definedName name="Excel_BuiltIn_Print_Titles_3_1_1" localSheetId="4">#REF!,#REF!</definedName>
    <definedName name="Excel_BuiltIn_Print_Titles_3_1_1" localSheetId="3">#REF!,#REF!</definedName>
    <definedName name="Excel_BuiltIn_Print_Titles_3_1_1">#REF!,#REF!</definedName>
    <definedName name="Excel_BuiltIn_Print_Titles_3_1_1_1" localSheetId="8">#REF!,#REF!</definedName>
    <definedName name="Excel_BuiltIn_Print_Titles_3_1_1_1" localSheetId="4">#REF!,#REF!</definedName>
    <definedName name="Excel_BuiltIn_Print_Titles_3_1_1_1" localSheetId="3">#REF!,#REF!</definedName>
    <definedName name="Excel_BuiltIn_Print_Titles_3_1_1_1">#REF!,#REF!</definedName>
    <definedName name="Excel_BuiltIn_Print_Titles_3_1_1_1_1" localSheetId="8">#REF!,#REF!</definedName>
    <definedName name="Excel_BuiltIn_Print_Titles_3_1_1_1_1" localSheetId="4">#REF!,#REF!</definedName>
    <definedName name="Excel_BuiltIn_Print_Titles_3_1_1_1_1" localSheetId="3">#REF!,#REF!</definedName>
    <definedName name="Excel_BuiltIn_Print_Titles_3_1_1_1_1">#REF!,#REF!</definedName>
    <definedName name="Excel_BuiltIn_Print_Titles_3_1_1_1_1_1" localSheetId="8">#REF!</definedName>
    <definedName name="Excel_BuiltIn_Print_Titles_3_1_1_1_1_1" localSheetId="4">#REF!</definedName>
    <definedName name="Excel_BuiltIn_Print_Titles_3_1_1_1_1_1" localSheetId="3">#REF!</definedName>
    <definedName name="Excel_BuiltIn_Print_Titles_3_1_1_1_1_1">#REF!</definedName>
    <definedName name="Excel_BuiltIn_Print_Titles_8">"$#REF!.$A$1:$IV$11"</definedName>
    <definedName name="Excel_BuiltIn_Print_Titles_9">"$#REF!.$A$1:$IV$7"</definedName>
    <definedName name="Excel_BuiltIn_Print_Titles_9_1" localSheetId="3">#REF!</definedName>
    <definedName name="Excel_BuiltIn_Print_Titles_9_1">#REF!</definedName>
    <definedName name="Excel_BuiltIn_Recorder" localSheetId="3">#REF!</definedName>
    <definedName name="Excel_BuiltIn_Recorder">#REF!</definedName>
    <definedName name="Excel_BuiltIn_Recorder_8" localSheetId="3">#REF!</definedName>
    <definedName name="Excel_BuiltIn_Recorder_8">#REF!</definedName>
    <definedName name="EXPU" localSheetId="3">#REF!</definedName>
    <definedName name="EXPU">#REF!</definedName>
    <definedName name="EXT">"$#REF!.$D$3"</definedName>
    <definedName name="extensao" localSheetId="3">#REF!</definedName>
    <definedName name="extensao">#REF!</definedName>
    <definedName name="Extenso" localSheetId="8">#N/A</definedName>
    <definedName name="Extenso">'BDI DIFERENCIADO'!Extenso</definedName>
    <definedName name="Extenso_1">#N/A</definedName>
    <definedName name="Extenso_2">#N/A</definedName>
    <definedName name="EXTRA_CONTRATUAL" localSheetId="3">#REF!</definedName>
    <definedName name="EXTRA_CONTRATUAL">#REF!</definedName>
    <definedName name="EXTRA_CONTRATUAL_10" localSheetId="3">#REF!</definedName>
    <definedName name="EXTRA_CONTRATUAL_10">#REF!</definedName>
    <definedName name="EXTRA_CONTRATUAL_10_19" localSheetId="3">#REF!</definedName>
    <definedName name="EXTRA_CONTRATUAL_10_19">#REF!</definedName>
    <definedName name="EXTRA_CONTRATUAL_17" localSheetId="3">#REF!</definedName>
    <definedName name="EXTRA_CONTRATUAL_17">#REF!</definedName>
    <definedName name="EXTRA_CONTRATUAL_17_19" localSheetId="3">#REF!</definedName>
    <definedName name="EXTRA_CONTRATUAL_17_19">#REF!</definedName>
    <definedName name="EXTRA_CONTRATUAL_19" localSheetId="3">#REF!</definedName>
    <definedName name="EXTRA_CONTRATUAL_19">#REF!</definedName>
    <definedName name="EXTRA_CONTRATUAL_6" localSheetId="3">#REF!</definedName>
    <definedName name="EXTRA_CONTRATUAL_6">#REF!</definedName>
    <definedName name="EXTRA_CONTRATUAL_6_19" localSheetId="3">#REF!</definedName>
    <definedName name="EXTRA_CONTRATUAL_6_19">#REF!</definedName>
    <definedName name="EXTRA_CONTRATUAL_7" localSheetId="3">#REF!</definedName>
    <definedName name="EXTRA_CONTRATUAL_7">#REF!</definedName>
    <definedName name="EXTRA_CONTRATUAL_7_19" localSheetId="3">#REF!</definedName>
    <definedName name="EXTRA_CONTRATUAL_7_19">#REF!</definedName>
    <definedName name="EXTRA_CONTRATUAL_8" localSheetId="3">#REF!</definedName>
    <definedName name="EXTRA_CONTRATUAL_8">#REF!</definedName>
    <definedName name="EXTRA_CONTRATUAL_8_19" localSheetId="3">#REF!</definedName>
    <definedName name="EXTRA_CONTRATUAL_8_19">#REF!</definedName>
    <definedName name="EXTRA_CONTRATUAL_9" localSheetId="3">#REF!</definedName>
    <definedName name="EXTRA_CONTRATUAL_9">#REF!</definedName>
    <definedName name="EXTRA_CONTRATUAL_9_19" localSheetId="3">#REF!</definedName>
    <definedName name="EXTRA_CONTRATUAL_9_19">#REF!</definedName>
    <definedName name="F_2.04" localSheetId="3">#REF!</definedName>
    <definedName name="F_2.04">#REF!</definedName>
    <definedName name="F_2.05" localSheetId="3">#REF!</definedName>
    <definedName name="F_2.05">#REF!</definedName>
    <definedName name="F_2.06" localSheetId="3">#REF!</definedName>
    <definedName name="F_2.06">#REF!</definedName>
    <definedName name="f_2.07" localSheetId="3">#REF!</definedName>
    <definedName name="f_2.07">#REF!</definedName>
    <definedName name="F_2.08" localSheetId="3">#REF!</definedName>
    <definedName name="F_2.08">#REF!</definedName>
    <definedName name="F_2.09" localSheetId="3">#REF!</definedName>
    <definedName name="F_2.09">#REF!</definedName>
    <definedName name="F_2.10" localSheetId="3">#REF!</definedName>
    <definedName name="F_2.10">#REF!</definedName>
    <definedName name="F_2.11" localSheetId="3">#REF!</definedName>
    <definedName name="F_2.11">#REF!</definedName>
    <definedName name="F_2.12" localSheetId="3">#REF!</definedName>
    <definedName name="F_2.12">#REF!</definedName>
    <definedName name="F_2.13" localSheetId="3">#REF!</definedName>
    <definedName name="F_2.13">#REF!</definedName>
    <definedName name="F_2.14" localSheetId="3">#REF!</definedName>
    <definedName name="F_2.14">#REF!</definedName>
    <definedName name="FAB">"Figura 3"</definedName>
    <definedName name="Fae_08_1">"'file:///Eng_aroldo/Meus documentos/Documents and Settings/Flávio R. Carmona/My Documents/3 - Sanches Tripoloni/3 - Diamantino/4 - BR-364/2 - CREMA/Medição/06a.MP/MP06.xls'#$Medição.$#REF!$#REF!"</definedName>
    <definedName name="Fae_08_3">"'file:///Eng_aroldo/Meus documentos/Documents and Settings/Flávio R. Carmona/My Documents/3 - Sanches Tripoloni/3 - Diamantino/4 - BR-364/2 - CREMA/Medição/06a.MP/MP06.xls'#$Medição.$#REF!$#REF!"</definedName>
    <definedName name="Fae_08_6">"'file:///Eng_aroldo/Meus documentos/Documents and Settings/Flávio R. Carmona/My Documents/3 - Sanches Tripoloni/3 - Diamantino/4 - BR-364/2 - CREMA/Medição/06a.MP/MP06.xls'#$Medição.$#REF!$#REF!"</definedName>
    <definedName name="faixa" localSheetId="3">#REF!</definedName>
    <definedName name="faixa">#REF!</definedName>
    <definedName name="faixa2" localSheetId="3">#REF!</definedName>
    <definedName name="faixa2">#REF!</definedName>
    <definedName name="Fase_02_1">"'file:///Eng_aroldo/Meus documentos/Documents and Settings/Flávio R. Carmona/My Documents/3 - Sanches Tripoloni/3 - Diamantino/4 - BR-364/2 - CREMA/Medição/06a.MP/MP06.xls'#$Medição.$#REF!$#REF!"</definedName>
    <definedName name="Fase_02_3">"'file:///Eng_aroldo/Meus documentos/Documents and Settings/Flávio R. Carmona/My Documents/3 - Sanches Tripoloni/3 - Diamantino/4 - BR-364/2 - CREMA/Medição/06a.MP/MP06.xls'#$Medição.$#REF!$#REF!"</definedName>
    <definedName name="Fase_02_6">"'file:///Eng_aroldo/Meus documentos/Documents and Settings/Flávio R. Carmona/My Documents/3 - Sanches Tripoloni/3 - Diamantino/4 - BR-364/2 - CREMA/Medição/06a.MP/MP06.xls'#$Medição.$#REF!$#REF!"</definedName>
    <definedName name="Fase_03_1">"'file:///Eng_aroldo/Meus documentos/Documents and Settings/Flávio R. Carmona/My Documents/3 - Sanches Tripoloni/3 - Diamantino/4 - BR-364/2 - CREMA/Medição/06a.MP/MP06.xls'#$Medição.$#REF!$#REF!"</definedName>
    <definedName name="Fase_03_3">"'file:///Eng_aroldo/Meus documentos/Documents and Settings/Flávio R. Carmona/My Documents/3 - Sanches Tripoloni/3 - Diamantino/4 - BR-364/2 - CREMA/Medição/06a.MP/MP06.xls'#$Medição.$#REF!$#REF!"</definedName>
    <definedName name="Fase_03_6">"'file:///Eng_aroldo/Meus documentos/Documents and Settings/Flávio R. Carmona/My Documents/3 - Sanches Tripoloni/3 - Diamantino/4 - BR-364/2 - CREMA/Medição/06a.MP/MP06.xls'#$Medição.$#REF!$#REF!"</definedName>
    <definedName name="Fase_04_1">"'file:///Eng_aroldo/Meus documentos/Documents and Settings/Flávio R. Carmona/My Documents/3 - Sanches Tripoloni/3 - Diamantino/4 - BR-364/2 - CREMA/Medição/06a.MP/MP06.xls'#$Medição.$#REF!$#REF!"</definedName>
    <definedName name="Fase_04_3">"'file:///Eng_aroldo/Meus documentos/Documents and Settings/Flávio R. Carmona/My Documents/3 - Sanches Tripoloni/3 - Diamantino/4 - BR-364/2 - CREMA/Medição/06a.MP/MP06.xls'#$Medição.$#REF!$#REF!"</definedName>
    <definedName name="Fase_04_6">"'file:///Eng_aroldo/Meus documentos/Documents and Settings/Flávio R. Carmona/My Documents/3 - Sanches Tripoloni/3 - Diamantino/4 - BR-364/2 - CREMA/Medição/06a.MP/MP06.xls'#$Medição.$#REF!$#REF!"</definedName>
    <definedName name="Fase_05_1">"'file:///Eng_aroldo/Meus documentos/Documents and Settings/Flávio R. Carmona/My Documents/3 - Sanches Tripoloni/3 - Diamantino/4 - BR-364/2 - CREMA/Medição/06a.MP/MP06.xls'#$Medição.$#REF!$#REF!"</definedName>
    <definedName name="Fase_05_3">"'file:///Eng_aroldo/Meus documentos/Documents and Settings/Flávio R. Carmona/My Documents/3 - Sanches Tripoloni/3 - Diamantino/4 - BR-364/2 - CREMA/Medição/06a.MP/MP06.xls'#$Medição.$#REF!$#REF!"</definedName>
    <definedName name="Fase_05_6">"'file:///Eng_aroldo/Meus documentos/Documents and Settings/Flávio R. Carmona/My Documents/3 - Sanches Tripoloni/3 - Diamantino/4 - BR-364/2 - CREMA/Medição/06a.MP/MP06.xls'#$Medição.$#REF!$#REF!"</definedName>
    <definedName name="Fase_06_1">"'file:///Eng_aroldo/Meus documentos/Documents and Settings/Flávio R. Carmona/My Documents/3 - Sanches Tripoloni/3 - Diamantino/4 - BR-364/2 - CREMA/Medição/06a.MP/MP06.xls'#$Medição.$#REF!$#REF!"</definedName>
    <definedName name="Fase_06_3">"'file:///Eng_aroldo/Meus documentos/Documents and Settings/Flávio R. Carmona/My Documents/3 - Sanches Tripoloni/3 - Diamantino/4 - BR-364/2 - CREMA/Medição/06a.MP/MP06.xls'#$Medição.$#REF!$#REF!"</definedName>
    <definedName name="Fase_06_6">"'file:///Eng_aroldo/Meus documentos/Documents and Settings/Flávio R. Carmona/My Documents/3 - Sanches Tripoloni/3 - Diamantino/4 - BR-364/2 - CREMA/Medição/06a.MP/MP06.xls'#$Medição.$#REF!$#REF!"</definedName>
    <definedName name="Fase_07_1">"'file:///Eng_aroldo/Meus documentos/Documents and Settings/Flávio R. Carmona/My Documents/3 - Sanches Tripoloni/3 - Diamantino/4 - BR-364/2 - CREMA/Medição/06a.MP/MP06.xls'#$Medição.$#REF!$#REF!"</definedName>
    <definedName name="Fase_07_3">"'file:///Eng_aroldo/Meus documentos/Documents and Settings/Flávio R. Carmona/My Documents/3 - Sanches Tripoloni/3 - Diamantino/4 - BR-364/2 - CREMA/Medição/06a.MP/MP06.xls'#$Medição.$#REF!$#REF!"</definedName>
    <definedName name="Fase_07_6">"'file:///Eng_aroldo/Meus documentos/Documents and Settings/All Users/Documentos/BR 364 - Diamantino/Medições/Med 04/MP04.xls'#$Medição.$#REF!$#REF!"</definedName>
    <definedName name="Fase_08_1">"'file:///Eng_aroldo/Meus documentos/Documents and Settings/Flávio R. Carmona/My Documents/3 - Sanches Tripoloni/3 - Diamantino/4 - BR-364/2 - CREMA/Medição/06a.MP/MP06.xls'#$Medição.$#REF!$#REF!"</definedName>
    <definedName name="Fase_08_3">"'file:///Eng_aroldo/Meus documentos/Documents and Settings/Flávio R. Carmona/My Documents/3 - Sanches Tripoloni/3 - Diamantino/4 - BR-364/2 - CREMA/Medição/06a.MP/MP06.xls'#$Medição.$#REF!$#REF!"</definedName>
    <definedName name="Fase_08_6">"'file:///Eng_aroldo/Meus documentos/Documents and Settings/Flávio R. Carmona/My Documents/3 - Sanches Tripoloni/3 - Diamantino/4 - BR-364/2 - CREMA/Medição/06a.MP/MP06.xls'#$Medição.$#REF!$#REF!"</definedName>
    <definedName name="FAT">"$#REF!.$H$#REF!"</definedName>
    <definedName name="FATELE" localSheetId="3">#REF!</definedName>
    <definedName name="FATELE">#REF!</definedName>
    <definedName name="FATMEC" localSheetId="3">#REF!</definedName>
    <definedName name="FATMEC">#REF!</definedName>
    <definedName name="FATOR" localSheetId="3">#REF!</definedName>
    <definedName name="FATOR">#REF!</definedName>
    <definedName name="FATOR2" localSheetId="3">#REF!</definedName>
    <definedName name="FATOR2">#REF!</definedName>
    <definedName name="fatorg" localSheetId="3">#REF!</definedName>
    <definedName name="fatorg">#REF!</definedName>
    <definedName name="FATTML" localSheetId="3">#REF!</definedName>
    <definedName name="FATTML">#REF!</definedName>
    <definedName name="FATURAS2002" hidden="1">{#N/A,#N/A,TRUE,"Serviços"}</definedName>
    <definedName name="fc1a" localSheetId="8">'[2]PRO-08'!#REF!</definedName>
    <definedName name="fc1a" localSheetId="4">'[2]PRO-08'!#REF!</definedName>
    <definedName name="fc1a" localSheetId="3">'[2]PRO-08'!#REF!</definedName>
    <definedName name="fc1a">'[2]PRO-08'!#REF!</definedName>
    <definedName name="FC2A" localSheetId="8">'[2]PRO-08'!#REF!</definedName>
    <definedName name="FC2A" localSheetId="4">'[2]PRO-08'!#REF!</definedName>
    <definedName name="FC2A" localSheetId="3">'[2]PRO-08'!#REF!</definedName>
    <definedName name="FC2A">'[2]PRO-08'!#REF!</definedName>
    <definedName name="FC3A" localSheetId="8">'[2]PRO-08'!#REF!</definedName>
    <definedName name="FC3A" localSheetId="4">'[2]PRO-08'!#REF!</definedName>
    <definedName name="FC3A" localSheetId="3">'[2]PRO-08'!#REF!</definedName>
    <definedName name="FC3A">'[2]PRO-08'!#REF!</definedName>
    <definedName name="FCRITER" localSheetId="8">[1]SERVIÇO!#REF!</definedName>
    <definedName name="FCRITER" localSheetId="4">[1]SERVIÇO!#REF!</definedName>
    <definedName name="FCRITER" localSheetId="3">[1]SERVIÇO!#REF!</definedName>
    <definedName name="FCRITER">[1]SERVIÇO!#REF!</definedName>
    <definedName name="FCT">"$#REF!.$N$#REF!"</definedName>
    <definedName name="fda">{"total","SUM(total)","YNNNN",FALSE}</definedName>
    <definedName name="fdfng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">"'file:///D:/Meus documentos/ANASTÁCIO/SERCEL/BR262990800.xls'#$SERVIÇOS.$#REF!$#REF!"</definedName>
    <definedName name="FEV00" localSheetId="3">#REF!</definedName>
    <definedName name="FEV00">#REF!</definedName>
    <definedName name="fgff" hidden="1">{#N/A,#N/A,FALSE,"MO (2)"}</definedName>
    <definedName name="FGV" localSheetId="3">#REF!</definedName>
    <definedName name="FGV">#REF!</definedName>
    <definedName name="FGV_alteração">[4]Auxiliar!$J$2:$J$4</definedName>
    <definedName name="FGVC" localSheetId="3">#REF!</definedName>
    <definedName name="FGVC">#REF!</definedName>
    <definedName name="figura1">"Figura 1"</definedName>
    <definedName name="fir" localSheetId="3">#REF!</definedName>
    <definedName name="fir">#REF!</definedName>
    <definedName name="firma1" localSheetId="3">#REF!</definedName>
    <definedName name="firma1">#REF!</definedName>
    <definedName name="firma2" localSheetId="3">#REF!</definedName>
    <definedName name="firma2">#REF!</definedName>
    <definedName name="FISCAL" localSheetId="3">#REF!</definedName>
    <definedName name="FISCAL">#REF!</definedName>
    <definedName name="Fisicos" localSheetId="3">#REF!</definedName>
    <definedName name="Fisicos">#REF!</definedName>
    <definedName name="FLU" localSheetId="3">#REF!</definedName>
    <definedName name="FLU">#REF!</definedName>
    <definedName name="FM">"$#REF!.$E$31"</definedName>
    <definedName name="FMW">"$#REF!.$E$33"</definedName>
    <definedName name="FMWA">"$#REF!.$E$32"</definedName>
    <definedName name="FO" localSheetId="3">#REF!</definedName>
    <definedName name="FO">#REF!</definedName>
    <definedName name="FOG" localSheetId="3">#REF!</definedName>
    <definedName name="FOG">#REF!</definedName>
    <definedName name="FOG_4">"$'memória de calculo_liquida'.$#REF!$#REF!"</definedName>
    <definedName name="FOLHA" localSheetId="3">#REF!</definedName>
    <definedName name="FOLHA">#REF!</definedName>
    <definedName name="FOLHA_N__01_01" localSheetId="3">#REF!</definedName>
    <definedName name="FOLHA_N__01_01">#REF!</definedName>
    <definedName name="FOLHA01" hidden="1">{#N/A,#N/A,TRUE,"Serviços"}</definedName>
    <definedName name="folha1" hidden="1">{#N/A,#N/A,TRUE,"Serviços"}</definedName>
    <definedName name="Folha2" localSheetId="3">#REF!</definedName>
    <definedName name="Folha2">#REF!</definedName>
    <definedName name="Folha4" localSheetId="3">#REF!</definedName>
    <definedName name="Folha4">#REF!</definedName>
    <definedName name="FORMA_MAD_BRANCA" localSheetId="8">#REF!</definedName>
    <definedName name="FORMA_MAD_BRANCA" localSheetId="4">#REF!</definedName>
    <definedName name="FORMA_MAD_BRANCA" localSheetId="3">#REF!</definedName>
    <definedName name="FORMA_MAD_BRANCA">#REF!</definedName>
    <definedName name="FORMAMAN" localSheetId="3">#REF!</definedName>
    <definedName name="FORMAMAN">#REF!</definedName>
    <definedName name="Formatação_Amarelo_comCusto">INDIRECT("'Analítico CCUs'!$W$2:$X$"&amp;'[5]Analítico CCUs'!$E$2)</definedName>
    <definedName name="Formatação_Azul">INDIRECT("'Analítico CCUs'!$P$2:$X$"&amp;'[5]Analítico CCUs'!$E$2)</definedName>
    <definedName name="Formatação_Vermelho">INDIRECT("'Analítico CCUs'!$F$2:$N$"&amp;'[5]Analítico CCUs'!$E$2)</definedName>
    <definedName name="FORNEC_CAP20" localSheetId="3">#REF!</definedName>
    <definedName name="FORNEC_CAP20">#REF!</definedName>
    <definedName name="FORNEC_CM30" localSheetId="3">#REF!</definedName>
    <definedName name="FORNEC_CM30">#REF!</definedName>
    <definedName name="fr">#N/A</definedName>
    <definedName name="fre">#N/A</definedName>
    <definedName name="FREADVAL" localSheetId="3">#REF!</definedName>
    <definedName name="FREADVAL">#REF!</definedName>
    <definedName name="FREFIX" localSheetId="3">#REF!</definedName>
    <definedName name="FREFIX">#REF!</definedName>
    <definedName name="FREPES" localSheetId="3">#REF!</definedName>
    <definedName name="FREPES">#REF!</definedName>
    <definedName name="Fromatação_Amarelo_semCusto">INDIRECT("'Analítico CCUs'!$P$2:$V$"&amp;'[5]Analítico CCUs'!$E$2)</definedName>
    <definedName name="FS" localSheetId="3">#REF!</definedName>
    <definedName name="FS">#REF!</definedName>
    <definedName name="fse" localSheetId="3">#REF!</definedName>
    <definedName name="fse">#REF!</definedName>
    <definedName name="fsn" localSheetId="3">#REF!</definedName>
    <definedName name="fsn">#REF!</definedName>
    <definedName name="fuel" localSheetId="3">#REF!</definedName>
    <definedName name="fuel">#REF!</definedName>
    <definedName name="fwregwrgfd">#N/A</definedName>
    <definedName name="fx_horiz" localSheetId="3">#REF!</definedName>
    <definedName name="fx_horiz">#REF!</definedName>
    <definedName name="g_1">#N/A</definedName>
    <definedName name="g_2">#N/A</definedName>
    <definedName name="g_2.04" localSheetId="3">#REF!</definedName>
    <definedName name="g_2.04">#REF!</definedName>
    <definedName name="G_2.05" localSheetId="3">#REF!</definedName>
    <definedName name="G_2.05">#REF!</definedName>
    <definedName name="G_2.06" localSheetId="3">#REF!</definedName>
    <definedName name="G_2.06">#REF!</definedName>
    <definedName name="G_2.07" localSheetId="3">#REF!</definedName>
    <definedName name="G_2.07">#REF!</definedName>
    <definedName name="G_2.08" localSheetId="3">#REF!</definedName>
    <definedName name="G_2.08">#REF!</definedName>
    <definedName name="G_2.09" localSheetId="3">#REF!</definedName>
    <definedName name="G_2.09">#REF!</definedName>
    <definedName name="G_2.10" localSheetId="3">#REF!</definedName>
    <definedName name="G_2.10">#REF!</definedName>
    <definedName name="G_2.11" localSheetId="3">#REF!</definedName>
    <definedName name="G_2.11">#REF!</definedName>
    <definedName name="G_2.12" localSheetId="3">#REF!</definedName>
    <definedName name="G_2.12">#REF!</definedName>
    <definedName name="G_2.13" localSheetId="3">#REF!</definedName>
    <definedName name="G_2.13">#REF!</definedName>
    <definedName name="G_2.14" localSheetId="3">#REF!</definedName>
    <definedName name="G_2.14">#REF!</definedName>
    <definedName name="Galvanized_cable_tray__complete_of__special_pieces__elbows__crosses__Tees__etc.__and_fixing_elements___brackets__supports__etc.__Metallic_supports_from_roof__wall_or_metallic_structure_included" localSheetId="3">#REF!</definedName>
    <definedName name="Galvanized_cable_tray__complete_of__special_pieces__elbows__crosses__Tees__etc.__and_fixing_elements___brackets__supports__etc.__Metallic_supports_from_roof__wall_or_metallic_structure_included">#REF!</definedName>
    <definedName name="GARDACORPO" localSheetId="3">#REF!</definedName>
    <definedName name="GARDACORPO">#REF!</definedName>
    <definedName name="gas" localSheetId="3">#REF!</definedName>
    <definedName name="gas">#REF!</definedName>
    <definedName name="GAS_CARBONICO_6KG" localSheetId="8">#REF!</definedName>
    <definedName name="GAS_CARBONICO_6KG" localSheetId="4">#REF!</definedName>
    <definedName name="GAS_CARBONICO_6KG" localSheetId="3">#REF!</definedName>
    <definedName name="GAS_CARBONICO_6KG">#REF!</definedName>
    <definedName name="Gerente" localSheetId="3">#REF!</definedName>
    <definedName name="Gerente">#REF!</definedName>
    <definedName name="GESSO" localSheetId="8">#REF!</definedName>
    <definedName name="GESSO" localSheetId="4">#REF!</definedName>
    <definedName name="GESSO" localSheetId="3">#REF!</definedName>
    <definedName name="GESSO">#REF!</definedName>
    <definedName name="GHJ" localSheetId="3">#REF!</definedName>
    <definedName name="GHJ">#REF!</definedName>
    <definedName name="GIGA" localSheetId="3">#REF!</definedName>
    <definedName name="GIGA">#REF!</definedName>
    <definedName name="gjgh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P">"'file:///D:/Meus documentos/ANASTÁCIO/SERCEL/BR262990800.xls'#$SERVIÇOS.$#REF!$#REF!"</definedName>
    <definedName name="GRADUADA" localSheetId="3">#REF!</definedName>
    <definedName name="GRADUADA">#REF!</definedName>
    <definedName name="GRAMA" localSheetId="3">#REF!</definedName>
    <definedName name="GRAMA">#REF!</definedName>
    <definedName name="grama_mudas" localSheetId="3">#REF!</definedName>
    <definedName name="grama_mudas">#REF!</definedName>
    <definedName name="GRANITO_AMENDOA" localSheetId="8">#REF!</definedName>
    <definedName name="GRANITO_AMENDOA" localSheetId="4">#REF!</definedName>
    <definedName name="GRANITO_AMENDOA" localSheetId="3">#REF!</definedName>
    <definedName name="GRANITO_AMENDOA">#REF!</definedName>
    <definedName name="GRANITO_CINZA_CORUMBA" localSheetId="8">#REF!</definedName>
    <definedName name="GRANITO_CINZA_CORUMBA" localSheetId="4">#REF!</definedName>
    <definedName name="GRANITO_CINZA_CORUMBA" localSheetId="3">#REF!</definedName>
    <definedName name="GRANITO_CINZA_CORUMBA">#REF!</definedName>
    <definedName name="_xlnm.Recorder" localSheetId="3">#REF!</definedName>
    <definedName name="_xlnm.Recorder">#REF!</definedName>
    <definedName name="gsdgs" localSheetId="3">'PLANILHA ORÇAMENTÁRIA'!Plan1</definedName>
    <definedName name="gsdgs">'PLANILHA ORÇAMENTÁRIA'!Plan1</definedName>
    <definedName name="gsdgs_1">#N/A</definedName>
    <definedName name="gsdgs_2">#N/A</definedName>
    <definedName name="gtryfj" hidden="1">{#N/A,#N/A,TRUE,"Serviços"}</definedName>
    <definedName name="Guia">"Figura 1"</definedName>
    <definedName name="Guias" localSheetId="3">#REF!</definedName>
    <definedName name="Guias">#REF!</definedName>
    <definedName name="GUSTAVO">{"total","SUM(total)","YNNNN",FALSE}</definedName>
    <definedName name="H" localSheetId="3">#REF!</definedName>
    <definedName name="H">#REF!</definedName>
    <definedName name="há" localSheetId="3">#REF!</definedName>
    <definedName name="há">#REF!</definedName>
    <definedName name="HELLO" localSheetId="3">#REF!</definedName>
    <definedName name="HELLO">#REF!</definedName>
    <definedName name="HGRET" hidden="1">{"'RR'!$A$2:$E$81"}</definedName>
    <definedName name="HH" localSheetId="3">#REF!</definedName>
    <definedName name="HH">#REF!</definedName>
    <definedName name="HHDESELE" localSheetId="3">#REF!</definedName>
    <definedName name="HHDESELE">#REF!</definedName>
    <definedName name="HHDESMEC" localSheetId="3">#REF!</definedName>
    <definedName name="HHDESMEC">#REF!</definedName>
    <definedName name="HHENGELE" localSheetId="3">#REF!</definedName>
    <definedName name="HHENGELE">#REF!</definedName>
    <definedName name="HHENGMEC" localSheetId="3">#REF!</definedName>
    <definedName name="HHENGMEC">#REF!</definedName>
    <definedName name="HHMONELE" localSheetId="3">#REF!</definedName>
    <definedName name="HHMONELE">#REF!</definedName>
    <definedName name="HHMONMEC" localSheetId="3">#REF!</definedName>
    <definedName name="HHMONMEC">#REF!</definedName>
    <definedName name="HHPROELE" localSheetId="3">#REF!</definedName>
    <definedName name="HHPROELE">#REF!</definedName>
    <definedName name="HHPROMEC" localSheetId="3">#REF!</definedName>
    <definedName name="HHPROMEC">#REF!</definedName>
    <definedName name="hi" localSheetId="8">#REF!</definedName>
    <definedName name="hi" localSheetId="4">#REF!</definedName>
    <definedName name="hi" localSheetId="3">#REF!</definedName>
    <definedName name="hi">#REF!</definedName>
    <definedName name="HOJE" localSheetId="8">[1]SERVIÇO!#REF!</definedName>
    <definedName name="HOJE" localSheetId="4">[1]SERVIÇO!#REF!</definedName>
    <definedName name="HOJE" localSheetId="3">[1]SERVIÇO!#REF!</definedName>
    <definedName name="HOJE">[1]SERVIÇO!#REF!</definedName>
    <definedName name="hora" localSheetId="3">#REF!</definedName>
    <definedName name="hora">#REF!</definedName>
    <definedName name="HORAMÁQUINA" localSheetId="3">#REF!</definedName>
    <definedName name="HORAMÁQUINA">#REF!</definedName>
    <definedName name="HP" localSheetId="3">#REF!</definedName>
    <definedName name="HP">#REF!</definedName>
    <definedName name="HP.1" localSheetId="3">#REF!</definedName>
    <definedName name="HP.1">#REF!</definedName>
    <definedName name="hrf">#N/A</definedName>
    <definedName name="htm" hidden="1">{"'Plan1 (2)'!$A$5:$F$63"}</definedName>
    <definedName name="HTML_CodePage" hidden="1">1252</definedName>
    <definedName name="HTML_Control" hidden="1">{"'Plan1 (2)'!$A$5:$F$63"}</definedName>
    <definedName name="HTML_Description" hidden="1">""</definedName>
    <definedName name="HTML_Email" hidden="1">""</definedName>
    <definedName name="HTML_Header" hidden="1">"Plan1 (2)"</definedName>
    <definedName name="HTML_LastUpdate" hidden="1">"04/03/1999"</definedName>
    <definedName name="HTML_LineAfter" hidden="1">FALSE</definedName>
    <definedName name="HTML_LineBefore" hidden="1">FALSE</definedName>
    <definedName name="HTML_Name" hidden="1">"Ana Tereza"</definedName>
    <definedName name="HTML_OBDlg2" hidden="1">TRUE</definedName>
    <definedName name="HTML_OBDlg4" hidden="1">TRUE</definedName>
    <definedName name="HTML_OS" hidden="1">0</definedName>
    <definedName name="HTML_PathFile" hidden="1">"V:\Operacao de Maquinas\INTERDIÇÕES NA VP\MeuHTML.htm"</definedName>
    <definedName name="HTML_Title" hidden="1">"TabLoc"</definedName>
    <definedName name="I" localSheetId="8">#REF!</definedName>
    <definedName name="I" localSheetId="4">#REF!</definedName>
    <definedName name="I" localSheetId="3">#REF!</definedName>
    <definedName name="I">#REF!</definedName>
    <definedName name="idem" localSheetId="3">#REF!</definedName>
    <definedName name="idem">#REF!</definedName>
    <definedName name="IGOL_2" localSheetId="8">#REF!</definedName>
    <definedName name="IGOL_2" localSheetId="4">#REF!</definedName>
    <definedName name="IGOL_2" localSheetId="3">#REF!</definedName>
    <definedName name="IGOL_2">#REF!</definedName>
    <definedName name="IGOLFLEX" localSheetId="8">#REF!</definedName>
    <definedName name="IGOLFLEX" localSheetId="4">#REF!</definedName>
    <definedName name="IGOLFLEX" localSheetId="3">#REF!</definedName>
    <definedName name="IGOLFLEX">#REF!</definedName>
    <definedName name="IM" localSheetId="8">#REF!</definedName>
    <definedName name="IM" localSheetId="4">#REF!</definedName>
    <definedName name="IM" localSheetId="3">#REF!</definedName>
    <definedName name="IM">#REF!</definedName>
    <definedName name="IMPANT100" localSheetId="3">#REF!</definedName>
    <definedName name="IMPANT100">#REF!</definedName>
    <definedName name="IMPANT109" localSheetId="3">#REF!</definedName>
    <definedName name="IMPANT109">#REF!</definedName>
    <definedName name="IMPANT164" localSheetId="3">#REF!</definedName>
    <definedName name="IMPANT164">#REF!</definedName>
    <definedName name="IMPANT221" localSheetId="3">#REF!</definedName>
    <definedName name="IMPANT221">#REF!</definedName>
    <definedName name="IMPANT223" localSheetId="3">#REF!</definedName>
    <definedName name="IMPANT223">#REF!</definedName>
    <definedName name="IMPANT225" localSheetId="3">#REF!</definedName>
    <definedName name="IMPANT225">#REF!</definedName>
    <definedName name="IMPANT237" localSheetId="3">#REF!</definedName>
    <definedName name="IMPANT237">#REF!</definedName>
    <definedName name="IMPANT270" localSheetId="3">#REF!</definedName>
    <definedName name="IMPANT270">#REF!</definedName>
    <definedName name="IMPANT271" localSheetId="3">#REF!</definedName>
    <definedName name="IMPANT271">#REF!</definedName>
    <definedName name="IMPANT273" localSheetId="3">#REF!</definedName>
    <definedName name="IMPANT273">#REF!</definedName>
    <definedName name="IMPANT274" localSheetId="3">#REF!</definedName>
    <definedName name="IMPANT274">#REF!</definedName>
    <definedName name="IMPANT333" localSheetId="3">#REF!</definedName>
    <definedName name="IMPANT333">#REF!</definedName>
    <definedName name="IMPANT337" localSheetId="3">#REF!</definedName>
    <definedName name="IMPANT337">#REF!</definedName>
    <definedName name="IMPANT352" localSheetId="3">#REF!</definedName>
    <definedName name="IMPANT352">#REF!</definedName>
    <definedName name="IMPANT387ZC" localSheetId="3">#REF!</definedName>
    <definedName name="IMPANT387ZC">#REF!</definedName>
    <definedName name="IMPANT387ZN" localSheetId="3">#REF!</definedName>
    <definedName name="IMPANT387ZN">#REF!</definedName>
    <definedName name="IMPANT387ZS" localSheetId="3">#REF!</definedName>
    <definedName name="IMPANT387ZS">#REF!</definedName>
    <definedName name="IMPANT809" localSheetId="3">#REF!</definedName>
    <definedName name="IMPANT809">#REF!</definedName>
    <definedName name="IMPANTTOTAL387" localSheetId="3">#REF!</definedName>
    <definedName name="IMPANTTOTAL387">#REF!</definedName>
    <definedName name="IMPERMEABILIZANTE_SIKA" localSheetId="8">#REF!</definedName>
    <definedName name="IMPERMEABILIZANTE_SIKA" localSheetId="4">#REF!</definedName>
    <definedName name="IMPERMEABILIZANTE_SIKA" localSheetId="3">#REF!</definedName>
    <definedName name="IMPERMEABILIZANTE_SIKA">#REF!</definedName>
    <definedName name="IMPEXE100" localSheetId="3">#REF!</definedName>
    <definedName name="IMPEXE100">#REF!</definedName>
    <definedName name="IMPEXE109" localSheetId="3">#REF!</definedName>
    <definedName name="IMPEXE109">#REF!</definedName>
    <definedName name="IMPEXE164" localSheetId="3">#REF!</definedName>
    <definedName name="IMPEXE164">#REF!</definedName>
    <definedName name="IMPEXE221" localSheetId="3">#REF!</definedName>
    <definedName name="IMPEXE221">#REF!</definedName>
    <definedName name="IMPEXE223" localSheetId="3">#REF!</definedName>
    <definedName name="IMPEXE223">#REF!</definedName>
    <definedName name="IMPEXE225" localSheetId="3">#REF!</definedName>
    <definedName name="IMPEXE225">#REF!</definedName>
    <definedName name="IMPEXE237" localSheetId="3">#REF!</definedName>
    <definedName name="IMPEXE237">#REF!</definedName>
    <definedName name="IMPEXE270" localSheetId="3">#REF!</definedName>
    <definedName name="IMPEXE270">#REF!</definedName>
    <definedName name="IMPEXE271" localSheetId="3">#REF!</definedName>
    <definedName name="IMPEXE271">#REF!</definedName>
    <definedName name="IMPEXE273" localSheetId="3">#REF!</definedName>
    <definedName name="IMPEXE273">#REF!</definedName>
    <definedName name="IMPEXE274" localSheetId="3">#REF!</definedName>
    <definedName name="IMPEXE274">#REF!</definedName>
    <definedName name="IMPEXE333" localSheetId="3">#REF!</definedName>
    <definedName name="IMPEXE333">#REF!</definedName>
    <definedName name="IMPEXE337" localSheetId="3">#REF!</definedName>
    <definedName name="IMPEXE337">#REF!</definedName>
    <definedName name="IMPEXE352" localSheetId="3">#REF!</definedName>
    <definedName name="IMPEXE352">#REF!</definedName>
    <definedName name="IMPEXE387ZC" localSheetId="3">#REF!</definedName>
    <definedName name="IMPEXE387ZC">#REF!</definedName>
    <definedName name="IMPEXE387ZN" localSheetId="3">#REF!</definedName>
    <definedName name="IMPEXE387ZN">#REF!</definedName>
    <definedName name="IMPEXE387ZS" localSheetId="3">#REF!</definedName>
    <definedName name="IMPEXE387ZS">#REF!</definedName>
    <definedName name="IMPEXETOTAL387" localSheetId="3">#REF!</definedName>
    <definedName name="IMPEXETOTAL387">#REF!</definedName>
    <definedName name="IMPF" localSheetId="8">[1]SERVIÇO!#REF!</definedName>
    <definedName name="IMPF" localSheetId="4">[1]SERVIÇO!#REF!</definedName>
    <definedName name="IMPF" localSheetId="3">[1]SERVIÇO!#REF!</definedName>
    <definedName name="IMPF">[1]SERVIÇO!#REF!</definedName>
    <definedName name="IMPI" localSheetId="8">[1]SERVIÇO!#REF!</definedName>
    <definedName name="IMPI" localSheetId="4">[1]SERVIÇO!#REF!</definedName>
    <definedName name="IMPI" localSheetId="3">[1]SERVIÇO!#REF!</definedName>
    <definedName name="IMPI">[1]SERVIÇO!#REF!</definedName>
    <definedName name="implant101" localSheetId="3">#REF!</definedName>
    <definedName name="implant101">#REF!</definedName>
    <definedName name="impressão" localSheetId="3">#REF!</definedName>
    <definedName name="impressão">#REF!</definedName>
    <definedName name="IMPRIMAÇÃO" localSheetId="3">#REF!</definedName>
    <definedName name="IMPRIMAÇÃO">#REF!</definedName>
    <definedName name="IMPRIMAÇÃOREMUFMAN">"$#REF!.$R$39"</definedName>
    <definedName name="inclusão_de_novos_campos" localSheetId="3">#REF!</definedName>
    <definedName name="inclusão_de_novos_campos">#REF!</definedName>
    <definedName name="IND">"$#REF!.$I$#REF!"</definedName>
    <definedName name="INDI" localSheetId="3">#REF!</definedName>
    <definedName name="INDI">#REF!</definedName>
    <definedName name="indi_33" localSheetId="3">#REF!</definedName>
    <definedName name="indi_33">#REF!</definedName>
    <definedName name="INDI22" localSheetId="3">#REF!</definedName>
    <definedName name="INDI22">#REF!</definedName>
    <definedName name="INDICE" localSheetId="3">#REF!</definedName>
    <definedName name="INDICE">#REF!</definedName>
    <definedName name="indice_2" localSheetId="3">#REF!</definedName>
    <definedName name="indice_2">#REF!</definedName>
    <definedName name="inic" localSheetId="3">#REF!</definedName>
    <definedName name="inic">#REF!</definedName>
    <definedName name="Insumos">'[6]RELAÇÃO - COMPOSIÇÕES E INSUMOS'!$A$7:$D$337</definedName>
    <definedName name="Intran" hidden="1">{"'teste'!$B$2:$R$49"}</definedName>
    <definedName name="IR" localSheetId="3">#REF!</definedName>
    <definedName name="IR">#REF!</definedName>
    <definedName name="IRRF" localSheetId="3">#REF!</definedName>
    <definedName name="IRRF">#REF!</definedName>
    <definedName name="IS" localSheetId="3">#REF!</definedName>
    <definedName name="IS">#REF!</definedName>
    <definedName name="ITEMCONT" localSheetId="7">[1]SERVIÇO!#REF!</definedName>
    <definedName name="ITEMCONT" localSheetId="8">[1]SERVIÇO!#REF!</definedName>
    <definedName name="ITEMCONT" localSheetId="4">[1]SERVIÇO!#REF!</definedName>
    <definedName name="ITEMCONT" localSheetId="3">[1]SERVIÇO!#REF!</definedName>
    <definedName name="ITEMCONT">[1]SERVIÇO!#REF!</definedName>
    <definedName name="ITEMDER" localSheetId="7">[1]SERVIÇO!#REF!</definedName>
    <definedName name="ITEMDER" localSheetId="8">[1]SERVIÇO!#REF!</definedName>
    <definedName name="ITEMDER" localSheetId="4">[1]SERVIÇO!#REF!</definedName>
    <definedName name="ITEMDER" localSheetId="3">[1]SERVIÇO!#REF!</definedName>
    <definedName name="ITEMDER">[1]SERVIÇO!#REF!</definedName>
    <definedName name="ITEMEQP" localSheetId="7">[1]SERVIÇO!#REF!</definedName>
    <definedName name="ITEMEQP" localSheetId="8">[1]SERVIÇO!#REF!</definedName>
    <definedName name="ITEMEQP" localSheetId="4">[1]SERVIÇO!#REF!</definedName>
    <definedName name="ITEMEQP" localSheetId="3">[1]SERVIÇO!#REF!</definedName>
    <definedName name="ITEMEQP">[1]SERVIÇO!#REF!</definedName>
    <definedName name="ITEMMUR" localSheetId="7">[1]SERVIÇO!#REF!</definedName>
    <definedName name="ITEMMUR" localSheetId="8">[1]SERVIÇO!#REF!</definedName>
    <definedName name="ITEMMUR" localSheetId="4">[1]SERVIÇO!#REF!</definedName>
    <definedName name="ITEMMUR" localSheetId="3">[1]SERVIÇO!#REF!</definedName>
    <definedName name="ITEMMUR">[1]SERVIÇO!#REF!</definedName>
    <definedName name="ITEMR15" localSheetId="7">[1]SERVIÇO!#REF!</definedName>
    <definedName name="ITEMR15" localSheetId="8">[1]SERVIÇO!#REF!</definedName>
    <definedName name="ITEMR15" localSheetId="4">[1]SERVIÇO!#REF!</definedName>
    <definedName name="ITEMR15" localSheetId="3">[1]SERVIÇO!#REF!</definedName>
    <definedName name="ITEMR15">[1]SERVIÇO!#REF!</definedName>
    <definedName name="ITEMR20" localSheetId="8">[1]SERVIÇO!#REF!</definedName>
    <definedName name="ITEMR20" localSheetId="4">[1]SERVIÇO!#REF!</definedName>
    <definedName name="ITEMR20" localSheetId="3">[1]SERVIÇO!#REF!</definedName>
    <definedName name="ITEMR20">[1]SERVIÇO!#REF!</definedName>
    <definedName name="ITEMTRANS" localSheetId="8">[1]SERVIÇO!#REF!</definedName>
    <definedName name="ITEMTRANS" localSheetId="4">[1]SERVIÇO!#REF!</definedName>
    <definedName name="ITEMTRANS" localSheetId="3">[1]SERVIÇO!#REF!</definedName>
    <definedName name="ITEMTRANS">[1]SERVIÇO!#REF!</definedName>
    <definedName name="ITENS" localSheetId="8">[1]SERVIÇO!#REF!</definedName>
    <definedName name="ITENS" localSheetId="4">[1]SERVIÇO!#REF!</definedName>
    <definedName name="ITENS" localSheetId="3">[1]SERVIÇO!#REF!</definedName>
    <definedName name="ITENS">[1]SERVIÇO!#REF!</definedName>
    <definedName name="ITENS0" localSheetId="8">[1]SERVIÇO!#REF!</definedName>
    <definedName name="ITENS0" localSheetId="4">[1]SERVIÇO!#REF!</definedName>
    <definedName name="ITENS0" localSheetId="3">[1]SERVIÇO!#REF!</definedName>
    <definedName name="ITENS0">[1]SERVIÇO!#REF!</definedName>
    <definedName name="ITENS1" localSheetId="8">[1]SERVIÇO!#REF!</definedName>
    <definedName name="ITENS1" localSheetId="4">[1]SERVIÇO!#REF!</definedName>
    <definedName name="ITENS1" localSheetId="3">[1]SERVIÇO!#REF!</definedName>
    <definedName name="ITENS1">[1]SERVIÇO!#REF!</definedName>
    <definedName name="ITENSP" localSheetId="8">[1]SERVIÇO!#REF!</definedName>
    <definedName name="ITENSP" localSheetId="4">[1]SERVIÇO!#REF!</definedName>
    <definedName name="ITENSP" localSheetId="3">[1]SERVIÇO!#REF!</definedName>
    <definedName name="ITENSP">[1]SERVIÇO!#REF!</definedName>
    <definedName name="ITENSPMED" localSheetId="8">[1]SERVIÇO!#REF!</definedName>
    <definedName name="ITENSPMED" localSheetId="4">[1]SERVIÇO!#REF!</definedName>
    <definedName name="ITENSPMED" localSheetId="3">[1]SERVIÇO!#REF!</definedName>
    <definedName name="ITENSPMED">[1]SERVIÇO!#REF!</definedName>
    <definedName name="jack">{"um","mil","um milhão","um bilhão","um trilhão"}</definedName>
    <definedName name="JAN00" localSheetId="3">#REF!</definedName>
    <definedName name="JAN00">#REF!</definedName>
    <definedName name="JANEIRO2003" hidden="1">{#N/A,#N/A,TRUE,"Serviços"}</definedName>
    <definedName name="jazida" localSheetId="3">#REF!</definedName>
    <definedName name="jazida">#REF!</definedName>
    <definedName name="jazida5" localSheetId="8">#REF!</definedName>
    <definedName name="jazida5" localSheetId="3">#REF!</definedName>
    <definedName name="jazida5">#REF!</definedName>
    <definedName name="jazida6" localSheetId="8">#REF!</definedName>
    <definedName name="jazida6" localSheetId="3">#REF!</definedName>
    <definedName name="jazida6">#REF!</definedName>
    <definedName name="Jazidas" localSheetId="3">#REF!</definedName>
    <definedName name="Jazidas">#REF!</definedName>
    <definedName name="JELE" localSheetId="3">#REF!</definedName>
    <definedName name="JELE">#REF!</definedName>
    <definedName name="jeribu" localSheetId="3">#REF!</definedName>
    <definedName name="jeribu">#REF!</definedName>
    <definedName name="JMEC" localSheetId="3">#REF!</definedName>
    <definedName name="JMEC">#REF!</definedName>
    <definedName name="jun00" localSheetId="3">#REF!</definedName>
    <definedName name="jun00">#REF!</definedName>
    <definedName name="JUNTA_PLÁSTICA" localSheetId="8">#REF!</definedName>
    <definedName name="JUNTA_PLÁSTICA" localSheetId="4">#REF!</definedName>
    <definedName name="JUNTA_PLÁSTICA" localSheetId="3">#REF!</definedName>
    <definedName name="JUNTA_PLÁSTICA">#REF!</definedName>
    <definedName name="k" localSheetId="3">#REF!</definedName>
    <definedName name="k">#REF!</definedName>
    <definedName name="kconserv" localSheetId="3">#REF!</definedName>
    <definedName name="kconserv">#REF!</definedName>
    <definedName name="kdren" localSheetId="3">#REF!</definedName>
    <definedName name="kdren">#REF!</definedName>
    <definedName name="kdrena" localSheetId="3">#REF!</definedName>
    <definedName name="kdrena">#REF!</definedName>
    <definedName name="KKKKK" localSheetId="3">#REF!</definedName>
    <definedName name="KKKKK">#REF!</definedName>
    <definedName name="KKoae" localSheetId="3">#REF!</definedName>
    <definedName name="KKoae">#REF!</definedName>
    <definedName name="KKpavi" localSheetId="3">#REF!</definedName>
    <definedName name="KKpavi">#REF!</definedName>
    <definedName name="KKterra" localSheetId="3">#REF!</definedName>
    <definedName name="KKterra">#REF!</definedName>
    <definedName name="klb" localSheetId="3">#REF!</definedName>
    <definedName name="klb">#REF!</definedName>
    <definedName name="km" localSheetId="3">#REF!</definedName>
    <definedName name="km">#REF!</definedName>
    <definedName name="KM.406.407" localSheetId="3">#REF!</definedName>
    <definedName name="KM.406.407">#REF!</definedName>
    <definedName name="koae" localSheetId="3">#REF!</definedName>
    <definedName name="koae">#REF!</definedName>
    <definedName name="KORODUR" localSheetId="8">#REF!</definedName>
    <definedName name="KORODUR" localSheetId="4">#REF!</definedName>
    <definedName name="KORODUR" localSheetId="3">#REF!</definedName>
    <definedName name="KORODUR">#REF!</definedName>
    <definedName name="KPAV" localSheetId="3">#REF!</definedName>
    <definedName name="KPAV">#REF!</definedName>
    <definedName name="kpavi" localSheetId="3">#REF!</definedName>
    <definedName name="kpavi">#REF!</definedName>
    <definedName name="KSIN" localSheetId="3">#REF!</definedName>
    <definedName name="KSIN">#REF!</definedName>
    <definedName name="KTER" localSheetId="3">#REF!</definedName>
    <definedName name="KTER">#REF!</definedName>
    <definedName name="kterra" localSheetId="3">#REF!</definedName>
    <definedName name="kterra">#REF!</definedName>
    <definedName name="Kubus" localSheetId="3">#REF!</definedName>
    <definedName name="Kubus">#REF!</definedName>
    <definedName name="Kubus1" localSheetId="3">#REF!</definedName>
    <definedName name="Kubus1">#REF!</definedName>
    <definedName name="kwh" localSheetId="3">#REF!</definedName>
    <definedName name="kwh">#REF!</definedName>
    <definedName name="la" hidden="1">{#N/A,#N/A,FALSE,"MO (2)"}</definedName>
    <definedName name="Lama" localSheetId="3">#REF!</definedName>
    <definedName name="Lama">#REF!</definedName>
    <definedName name="LAMBRI_IPÊ" localSheetId="8">#REF!</definedName>
    <definedName name="LAMBRI_IPÊ" localSheetId="4">#REF!</definedName>
    <definedName name="LAMBRI_IPÊ" localSheetId="3">#REF!</definedName>
    <definedName name="LAMBRI_IPÊ">#REF!</definedName>
    <definedName name="LANÇAMENTO_CONCRETO" localSheetId="8">#REF!</definedName>
    <definedName name="LANÇAMENTO_CONCRETO" localSheetId="4">#REF!</definedName>
    <definedName name="LANÇAMENTO_CONCRETO" localSheetId="3">#REF!</definedName>
    <definedName name="LANÇAMENTO_CONCRETO">#REF!</definedName>
    <definedName name="Largura_da_Faixa_de_Tráfego___..........." localSheetId="3">#REF!</definedName>
    <definedName name="Largura_da_Faixa_de_Tráfego___...........">#REF!</definedName>
    <definedName name="LBUEIRO" localSheetId="3">#REF!</definedName>
    <definedName name="LBUEIRO">#REF!</definedName>
    <definedName name="LDD">"'file:///D:/Meus documentos/ANASTÁCIO/SERCEL/BR262990800.xls'#$SERVIÇOS.$#REF!$#REF!"</definedName>
    <definedName name="LDDA" localSheetId="3">#REF!</definedName>
    <definedName name="LDDA">#REF!</definedName>
    <definedName name="LDI">"$#REF!.$J$#REF!"</definedName>
    <definedName name="lias">#N/A</definedName>
    <definedName name="LIG" localSheetId="3">#REF!</definedName>
    <definedName name="LIG">#REF!</definedName>
    <definedName name="LIGAÇÃO_FLEXIVEL" localSheetId="8">#REF!</definedName>
    <definedName name="LIGAÇÃO_FLEXIVEL" localSheetId="4">#REF!</definedName>
    <definedName name="LIGAÇÃO_FLEXIVEL" localSheetId="3">#REF!</definedName>
    <definedName name="LIGAÇÃO_FLEXIVEL">#REF!</definedName>
    <definedName name="LILASDRENA" localSheetId="8">#REF!</definedName>
    <definedName name="LILASDRENA" localSheetId="4">#REF!</definedName>
    <definedName name="LILASDRENA" localSheetId="3">#REF!</definedName>
    <definedName name="LILASDRENA">#REF!</definedName>
    <definedName name="LIMPBUEIRO" localSheetId="3">#REF!</definedName>
    <definedName name="LIMPBUEIRO">#REF!</definedName>
    <definedName name="LIMPPONTE" localSheetId="3">#REF!</definedName>
    <definedName name="LIMPPONTE">#REF!</definedName>
    <definedName name="LIMPPONTE_20">"$#REF!.$I$27"</definedName>
    <definedName name="LIMPPONTE_21">"$#REF!.$I$27"</definedName>
    <definedName name="LIMPSARJMFMAN" localSheetId="3">#REF!</definedName>
    <definedName name="LIMPSARJMFMAN">#REF!</definedName>
    <definedName name="LIMPVALADREN">"$#REF!.$I$29"</definedName>
    <definedName name="LIN" localSheetId="8">[1]SERVIÇO!#REF!</definedName>
    <definedName name="LIN" localSheetId="4">[1]SERVIÇO!#REF!</definedName>
    <definedName name="LIN" localSheetId="3">[1]SERVIÇO!#REF!</definedName>
    <definedName name="LIN">[1]SERVIÇO!#REF!</definedName>
    <definedName name="LIQUIDO_PREPARADOR" localSheetId="8">#REF!</definedName>
    <definedName name="LIQUIDO_PREPARADOR" localSheetId="4">#REF!</definedName>
    <definedName name="LIQUIDO_PREPARADOR" localSheetId="3">#REF!</definedName>
    <definedName name="LIQUIDO_PREPARADOR">#REF!</definedName>
    <definedName name="LIQUIDO_SELADOR">[3]Insumos!$I$361</definedName>
    <definedName name="Lista" localSheetId="3">#REF!</definedName>
    <definedName name="Lista">#REF!</definedName>
    <definedName name="ListaFim" localSheetId="3">#REF!</definedName>
    <definedName name="ListaFim">#REF!</definedName>
    <definedName name="LISTSEL" localSheetId="8">[1]SERVIÇO!#REF!</definedName>
    <definedName name="LISTSEL" localSheetId="4">[1]SERVIÇO!#REF!</definedName>
    <definedName name="LISTSEL" localSheetId="3">[1]SERVIÇO!#REF!</definedName>
    <definedName name="LISTSEL">[1]SERVIÇO!#REF!</definedName>
    <definedName name="LIXA_FERRO" localSheetId="8">#REF!</definedName>
    <definedName name="LIXA_FERRO" localSheetId="4">#REF!</definedName>
    <definedName name="LIXA_FERRO" localSheetId="3">#REF!</definedName>
    <definedName name="LIXA_FERRO">#REF!</definedName>
    <definedName name="LIXA_MADEIRA">[3]Insumos!$I$374</definedName>
    <definedName name="lixo" localSheetId="3">#REF!</definedName>
    <definedName name="lixo">#REF!</definedName>
    <definedName name="llllllll">#N/A</definedName>
    <definedName name="llllllll_1">#N/A</definedName>
    <definedName name="llllllll_2">#N/A</definedName>
    <definedName name="LOCAB" localSheetId="8">[1]SERVIÇO!#REF!</definedName>
    <definedName name="LOCAB" localSheetId="4">[1]SERVIÇO!#REF!</definedName>
    <definedName name="LOCAB" localSheetId="3">[1]SERVIÇO!#REF!</definedName>
    <definedName name="LOCAB">[1]SERVIÇO!#REF!</definedName>
    <definedName name="LOCAL" localSheetId="8">[1]SERVIÇO!#REF!</definedName>
    <definedName name="LOCAL" localSheetId="4">[1]SERVIÇO!#REF!</definedName>
    <definedName name="LOCAL" localSheetId="3">[1]SERVIÇO!#REF!</definedName>
    <definedName name="LOCAL">[1]SERVIÇO!#REF!</definedName>
    <definedName name="LOCAL_11" localSheetId="3">#REF!</definedName>
    <definedName name="LOCAL_11">#REF!</definedName>
    <definedName name="LOCALUSINA" localSheetId="3">#REF!</definedName>
    <definedName name="LOCALUSINA">#REF!</definedName>
    <definedName name="LP">"$#REF!.$E$28"</definedName>
    <definedName name="LPLACA" localSheetId="3">#REF!</definedName>
    <definedName name="LPLACA">#REF!</definedName>
    <definedName name="LPONTE" localSheetId="3">#REF!</definedName>
    <definedName name="LPONTE">#REF!</definedName>
    <definedName name="LPW">"$#REF!.$E$30"</definedName>
    <definedName name="LPWA">"$#REF!.$E$29"</definedName>
    <definedName name="LS" localSheetId="8">#REF!</definedName>
    <definedName name="LS" localSheetId="4">#REF!</definedName>
    <definedName name="LS" localSheetId="3">#REF!</definedName>
    <definedName name="ls" localSheetId="2">#REF!</definedName>
    <definedName name="LS">#REF!</definedName>
    <definedName name="LSMF" localSheetId="3">#REF!</definedName>
    <definedName name="LSMF">#REF!</definedName>
    <definedName name="LSW">"$#REF!.$E$29"</definedName>
    <definedName name="LSWA">"$#REF!.$E$28"</definedName>
    <definedName name="lub" localSheetId="8">#REF!</definedName>
    <definedName name="lub" localSheetId="3">#REF!</definedName>
    <definedName name="lub">#REF!</definedName>
    <definedName name="luis" hidden="1">{"'Plan1 (2)'!$A$5:$F$63"}</definedName>
    <definedName name="LVALA" localSheetId="3">#REF!</definedName>
    <definedName name="LVALA">#REF!</definedName>
    <definedName name="LVC">"'file:///D:/Meus documentos/ANASTÁCIO/SERCEL/BR262990800.xls'#$SERVIÇOS.$#REF!$#REF!"</definedName>
    <definedName name="LVD">"'file:///D:/Meus documentos/ANASTÁCIO/SERCEL/BR262990800.xls'#$SERVIÇOS.$#REF!$#REF!"</definedName>
    <definedName name="m" localSheetId="3">#REF!</definedName>
    <definedName name="m">#REF!</definedName>
    <definedName name="m_2.04" localSheetId="3">#REF!</definedName>
    <definedName name="m_2.04">#REF!</definedName>
    <definedName name="M_2.05" localSheetId="3">#REF!</definedName>
    <definedName name="M_2.05">#REF!</definedName>
    <definedName name="m_2.06" localSheetId="3">#REF!</definedName>
    <definedName name="m_2.06">#REF!</definedName>
    <definedName name="M_2.07" localSheetId="3">#REF!</definedName>
    <definedName name="M_2.07">#REF!</definedName>
    <definedName name="M_2.08" localSheetId="3">#REF!</definedName>
    <definedName name="M_2.08">#REF!</definedName>
    <definedName name="M_2.09" localSheetId="3">#REF!</definedName>
    <definedName name="M_2.09">#REF!</definedName>
    <definedName name="M_2.10" localSheetId="3">#REF!</definedName>
    <definedName name="M_2.10">#REF!</definedName>
    <definedName name="M_2.11" localSheetId="3">#REF!</definedName>
    <definedName name="M_2.11">#REF!</definedName>
    <definedName name="M_2.12" localSheetId="3">#REF!</definedName>
    <definedName name="M_2.12">#REF!</definedName>
    <definedName name="M_2.13" localSheetId="3">#REF!</definedName>
    <definedName name="M_2.13">#REF!</definedName>
    <definedName name="M_2.14" localSheetId="3">#REF!</definedName>
    <definedName name="M_2.14">#REF!</definedName>
    <definedName name="ma" localSheetId="3">#REF!</definedName>
    <definedName name="ma">#REF!</definedName>
    <definedName name="Macro1_8" localSheetId="3">#REF!</definedName>
    <definedName name="Macro1_8">#REF!</definedName>
    <definedName name="macro2" localSheetId="3">#REF!</definedName>
    <definedName name="macro2">#REF!</definedName>
    <definedName name="mai00" localSheetId="3">#REF!</definedName>
    <definedName name="mai00">#REF!</definedName>
    <definedName name="MAN" localSheetId="3">#REF!</definedName>
    <definedName name="MAN">#REF!</definedName>
    <definedName name="MANGUEIRA_30_M" localSheetId="8">#REF!</definedName>
    <definedName name="MANGUEIRA_30_M" localSheetId="4">#REF!</definedName>
    <definedName name="MANGUEIRA_30_M" localSheetId="3">#REF!</definedName>
    <definedName name="MANGUEIRA_30_M">#REF!</definedName>
    <definedName name="maodeobra" localSheetId="3">#REF!</definedName>
    <definedName name="maodeobra">#REF!</definedName>
    <definedName name="maodeobra20" localSheetId="3">#REF!</definedName>
    <definedName name="maodeobra20">#REF!</definedName>
    <definedName name="MAQSERV" localSheetId="3">#REF!</definedName>
    <definedName name="MAQSERV">#REF!</definedName>
    <definedName name="MAQSERV048" localSheetId="3">#REF!</definedName>
    <definedName name="MAQSERV048">#REF!</definedName>
    <definedName name="MAR00" localSheetId="3">#REF!</definedName>
    <definedName name="MAR00">#REF!</definedName>
    <definedName name="MARCAX" localSheetId="8">[1]SERVIÇO!#REF!</definedName>
    <definedName name="MARCAX" localSheetId="4">[1]SERVIÇO!#REF!</definedName>
    <definedName name="MARCAX" localSheetId="3">[1]SERVIÇO!#REF!</definedName>
    <definedName name="MARCAX">[1]SERVIÇO!#REF!</definedName>
    <definedName name="MARCENEIRO" localSheetId="8">#REF!</definedName>
    <definedName name="MARCENEIRO" localSheetId="4">#REF!</definedName>
    <definedName name="MARCENEIRO" localSheetId="3">#REF!</definedName>
    <definedName name="MARCENEIRO">#REF!</definedName>
    <definedName name="MARCIO" localSheetId="3">#REF!</definedName>
    <definedName name="MARCIO">#REF!</definedName>
    <definedName name="marco" localSheetId="3">#REF!</definedName>
    <definedName name="marco">#REF!</definedName>
    <definedName name="marcos" localSheetId="3">#REF!</definedName>
    <definedName name="marcos">#REF!</definedName>
    <definedName name="marcus" localSheetId="3">#REF!</definedName>
    <definedName name="marcus">#REF!</definedName>
    <definedName name="MARMORE_BRANCO" localSheetId="8">#REF!</definedName>
    <definedName name="MARMORE_BRANCO" localSheetId="4">#REF!</definedName>
    <definedName name="MARMORE_BRANCO" localSheetId="3">#REF!</definedName>
    <definedName name="MARMORE_BRANCO">#REF!</definedName>
    <definedName name="Mary">{"total","SUM(total)","YNNNN",FALSE}</definedName>
    <definedName name="MASSA_OLEO" localSheetId="8">#REF!</definedName>
    <definedName name="MASSA_OLEO" localSheetId="4">#REF!</definedName>
    <definedName name="MASSA_OLEO" localSheetId="3">#REF!</definedName>
    <definedName name="MASSA_OLEO">#REF!</definedName>
    <definedName name="MASSA_PVA">[3]Insumos!$I$363</definedName>
    <definedName name="massacara" localSheetId="3">#REF!</definedName>
    <definedName name="massacara">#REF!</definedName>
    <definedName name="MATBET">"$#REF!.$A$1:$N$16"</definedName>
    <definedName name="Material_britado" localSheetId="3">#REF!</definedName>
    <definedName name="Material_britado">#REF!</definedName>
    <definedName name="Material_britado_4">"$#REF!.$#REF!$#REF!"</definedName>
    <definedName name="Material_britado_5" localSheetId="3">#REF!</definedName>
    <definedName name="Material_britado_5">#REF!</definedName>
    <definedName name="MATERIALBETUMINOSO1" localSheetId="3">#REF!</definedName>
    <definedName name="MATERIALBETUMINOSO1">#REF!</definedName>
    <definedName name="mattubcus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x" localSheetId="3" hidden="1">COUNTIF(#REF!,"&lt;&gt;0")+3</definedName>
    <definedName name="Max" hidden="1">COUNTIF(#REF!,"&lt;&gt;0")+3</definedName>
    <definedName name="MB" localSheetId="3">#REF!</definedName>
    <definedName name="MB">#REF!</definedName>
    <definedName name="mbc" localSheetId="3">#REF!</definedName>
    <definedName name="mbc">#REF!</definedName>
    <definedName name="MBR">"$#REF!.$I$34"</definedName>
    <definedName name="MBUF">"$#REF!.$D$12"</definedName>
    <definedName name="MBUF_11" localSheetId="3">#REF!</definedName>
    <definedName name="MBUF_11">#REF!</definedName>
    <definedName name="MBUF_7" localSheetId="3">#REF!</definedName>
    <definedName name="MBUF_7">#REF!</definedName>
    <definedName name="MBUFCORMANRESTF" localSheetId="3">#REF!</definedName>
    <definedName name="MBUFCORMANRESTF">#REF!</definedName>
    <definedName name="MBUFMAN" localSheetId="3">#REF!</definedName>
    <definedName name="MBUFMAN">#REF!</definedName>
    <definedName name="MBUFREMPROFMAN">"$#REF!.$K$39"</definedName>
    <definedName name="MBUFREMRESTF" localSheetId="3">#REF!</definedName>
    <definedName name="MBUFREMRESTF">#REF!</definedName>
    <definedName name="MBUFREST" localSheetId="3">#REF!</definedName>
    <definedName name="MBUFREST">#REF!</definedName>
    <definedName name="MBUFTBREST" localSheetId="3">#REF!</definedName>
    <definedName name="MBUFTBREST">#REF!</definedName>
    <definedName name="MBUFW">"$#REF!.$D$14"</definedName>
    <definedName name="MBUFWA">"$#REF!.$D$13"</definedName>
    <definedName name="MBUQ_11" localSheetId="3">#REF!</definedName>
    <definedName name="MBUQ_11">#REF!</definedName>
    <definedName name="MBUQ_7" localSheetId="3">#REF!</definedName>
    <definedName name="MBUQ_7">#REF!</definedName>
    <definedName name="MBUQCOR" localSheetId="3">#REF!</definedName>
    <definedName name="MBUQCOR">#REF!</definedName>
    <definedName name="MBUQCOR1" localSheetId="3">#REF!</definedName>
    <definedName name="MBUQCOR1">#REF!</definedName>
    <definedName name="MBUQCORMANMANQ" localSheetId="3">#REF!</definedName>
    <definedName name="MBUQCORMANMANQ">#REF!</definedName>
    <definedName name="MBUQCORMANMANQ_8" localSheetId="3">#REF!</definedName>
    <definedName name="MBUQCORMANMANQ_8">#REF!</definedName>
    <definedName name="MBUQCORMANRESTQ" localSheetId="3">#REF!</definedName>
    <definedName name="MBUQCORMANRESTQ">#REF!</definedName>
    <definedName name="MBUQCORREST" localSheetId="3">#REF!</definedName>
    <definedName name="MBUQCORREST">#REF!</definedName>
    <definedName name="MBUQMAN" localSheetId="3">#REF!</definedName>
    <definedName name="MBUQMAN">#REF!</definedName>
    <definedName name="MBUQREC" localSheetId="3">#REF!</definedName>
    <definedName name="MBUQREC">#REF!</definedName>
    <definedName name="MBUQREC_7" localSheetId="3">#REF!</definedName>
    <definedName name="MBUQREC_7">#REF!</definedName>
    <definedName name="MBUQREC_9" localSheetId="3">#REF!</definedName>
    <definedName name="MBUQREC_9">#REF!</definedName>
    <definedName name="MBUQRECMAN" localSheetId="3">#REF!</definedName>
    <definedName name="MBUQRECMAN">#REF!</definedName>
    <definedName name="MBUQRECREST" localSheetId="3">#REF!</definedName>
    <definedName name="MBUQRECREST">#REF!</definedName>
    <definedName name="MBUQREM" localSheetId="3">#REF!</definedName>
    <definedName name="MBUQREM">#REF!</definedName>
    <definedName name="MBUQREMMAN" localSheetId="3">#REF!</definedName>
    <definedName name="MBUQREMMAN">#REF!</definedName>
    <definedName name="MBUQREMREST" localSheetId="3">#REF!</definedName>
    <definedName name="MBUQREMREST">#REF!</definedName>
    <definedName name="MBUQREST" localSheetId="3">#REF!</definedName>
    <definedName name="MBUQREST">#REF!</definedName>
    <definedName name="MBUQTB" localSheetId="3">#REF!</definedName>
    <definedName name="MBUQTB">#REF!</definedName>
    <definedName name="MBUQTBMAN" localSheetId="3">#REF!</definedName>
    <definedName name="MBUQTBMAN">#REF!</definedName>
    <definedName name="MBUQTBREST" localSheetId="3">#REF!</definedName>
    <definedName name="MBUQTBREST">#REF!</definedName>
    <definedName name="MBUQW">"$#REF!.$E$14"</definedName>
    <definedName name="MBUQWA">"$#REF!.$E$13"</definedName>
    <definedName name="MBV" localSheetId="3">#REF!</definedName>
    <definedName name="MBV">#REF!</definedName>
    <definedName name="MBV_1" localSheetId="3">#REF!</definedName>
    <definedName name="MBV_1">#REF!</definedName>
    <definedName name="MBV_2" localSheetId="3">#REF!</definedName>
    <definedName name="MBV_2">#REF!</definedName>
    <definedName name="MBV_3" localSheetId="3">#REF!</definedName>
    <definedName name="MBV_3">#REF!</definedName>
    <definedName name="Medição" localSheetId="8">#REF!</definedName>
    <definedName name="Medição" localSheetId="4">#REF!</definedName>
    <definedName name="Medição" localSheetId="3">#REF!</definedName>
    <definedName name="Medição">#REF!</definedName>
    <definedName name="MEDIO" localSheetId="3">#REF!</definedName>
    <definedName name="MEDIO">#REF!</definedName>
    <definedName name="meio" localSheetId="8">#REF!</definedName>
    <definedName name="meio" localSheetId="3">#REF!</definedName>
    <definedName name="meio">#REF!</definedName>
    <definedName name="MEIO_FIO" localSheetId="3">#REF!</definedName>
    <definedName name="MEIO_FIO">#REF!</definedName>
    <definedName name="meiofio" localSheetId="3">#REF!</definedName>
    <definedName name="meiofio">#REF!</definedName>
    <definedName name="Mem.01" hidden="1">{"'Plan1 (2)'!$A$5:$F$63"}</definedName>
    <definedName name="mem.km736" localSheetId="3">#REF!</definedName>
    <definedName name="mem.km736">#REF!</definedName>
    <definedName name="MENUBOM" localSheetId="8">[1]SERVIÇO!#REF!</definedName>
    <definedName name="MENUBOM" localSheetId="4">[1]SERVIÇO!#REF!</definedName>
    <definedName name="MENUBOM" localSheetId="3">[1]SERVIÇO!#REF!</definedName>
    <definedName name="MENUBOM">[1]SERVIÇO!#REF!</definedName>
    <definedName name="MENUEQP" localSheetId="8">[1]SERVIÇO!#REF!</definedName>
    <definedName name="MENUEQP" localSheetId="4">[1]SERVIÇO!#REF!</definedName>
    <definedName name="MENUEQP" localSheetId="3">[1]SERVIÇO!#REF!</definedName>
    <definedName name="MENUEQP">[1]SERVIÇO!#REF!</definedName>
    <definedName name="MENUFIM" localSheetId="8">[1]SERVIÇO!#REF!</definedName>
    <definedName name="MENUFIM" localSheetId="4">[1]SERVIÇO!#REF!</definedName>
    <definedName name="MENUFIM" localSheetId="3">[1]SERVIÇO!#REF!</definedName>
    <definedName name="MENUFIM">[1]SERVIÇO!#REF!</definedName>
    <definedName name="MENUMED" localSheetId="8">[1]SERVIÇO!#REF!</definedName>
    <definedName name="MENUMED" localSheetId="4">[1]SERVIÇO!#REF!</definedName>
    <definedName name="MENUMED" localSheetId="3">[1]SERVIÇO!#REF!</definedName>
    <definedName name="MENUMED">[1]SERVIÇO!#REF!</definedName>
    <definedName name="MENUOBRA" localSheetId="8">[1]SERVIÇO!#REF!</definedName>
    <definedName name="MENUOBRA" localSheetId="4">[1]SERVIÇO!#REF!</definedName>
    <definedName name="MENUOBRA" localSheetId="3">[1]SERVIÇO!#REF!</definedName>
    <definedName name="MENUOBRA">[1]SERVIÇO!#REF!</definedName>
    <definedName name="MENUOUT" localSheetId="8">[1]SERVIÇO!#REF!</definedName>
    <definedName name="MENUOUT" localSheetId="4">[1]SERVIÇO!#REF!</definedName>
    <definedName name="MENUOUT" localSheetId="3">[1]SERVIÇO!#REF!</definedName>
    <definedName name="MENUOUT">[1]SERVIÇO!#REF!</definedName>
    <definedName name="MENUOUTRO" localSheetId="8">[1]SERVIÇO!#REF!</definedName>
    <definedName name="MENUOUTRO" localSheetId="4">[1]SERVIÇO!#REF!</definedName>
    <definedName name="MENUOUTRO" localSheetId="3">[1]SERVIÇO!#REF!</definedName>
    <definedName name="MENUOUTRO">[1]SERVIÇO!#REF!</definedName>
    <definedName name="menures" localSheetId="8">[1]SERVIÇO!#REF!</definedName>
    <definedName name="menures" localSheetId="4">[1]SERVIÇO!#REF!</definedName>
    <definedName name="menures" localSheetId="3">[1]SERVIÇO!#REF!</definedName>
    <definedName name="menures">[1]SERVIÇO!#REF!</definedName>
    <definedName name="MES">"$#REF!.$C$4"</definedName>
    <definedName name="MÊS">"$#REF!.$I$4"</definedName>
    <definedName name="MesCalc" localSheetId="3">#REF!</definedName>
    <definedName name="MesCalc">#REF!</definedName>
    <definedName name="MesNegociado" localSheetId="3">#REF!</definedName>
    <definedName name="MesNegociado">#REF!</definedName>
    <definedName name="Meu" localSheetId="3">#REF!</definedName>
    <definedName name="Meu">#REF!</definedName>
    <definedName name="MINPGPELE" localSheetId="3">#REF!</definedName>
    <definedName name="MINPGPELE">#REF!</definedName>
    <definedName name="MINPGPMEC" localSheetId="3">#REF!</definedName>
    <definedName name="MINPGPMEC">#REF!</definedName>
    <definedName name="Mirin">{"total","SUM(total)","YNNNN",FALSE}</definedName>
    <definedName name="MIX" localSheetId="3">#REF!</definedName>
    <definedName name="MIX">#REF!</definedName>
    <definedName name="MO" localSheetId="3" hidden="1">#REF!</definedName>
    <definedName name="MO" hidden="1">#REF!</definedName>
    <definedName name="mo.ag.com" localSheetId="3">#REF!</definedName>
    <definedName name="mo.ag.com">#REF!</definedName>
    <definedName name="mo.ag.local" localSheetId="3">#REF!</definedName>
    <definedName name="mo.ag.local">#REF!</definedName>
    <definedName name="mo_base" localSheetId="3">#REF!</definedName>
    <definedName name="mo_base">#REF!</definedName>
    <definedName name="mo_base_4">"$#REF!.$U$35"</definedName>
    <definedName name="mo_base_5" localSheetId="3">#REF!</definedName>
    <definedName name="mo_base_5">#REF!</definedName>
    <definedName name="Mob" localSheetId="3">#REF!</definedName>
    <definedName name="Mob">#REF!</definedName>
    <definedName name="mobase" localSheetId="3">#REF!</definedName>
    <definedName name="mobase">#REF!</definedName>
    <definedName name="MOD">{"total","SUM(total)","YNNNN",FALSE}</definedName>
    <definedName name="mod1.ext">#N/A</definedName>
    <definedName name="mod1.ext_1">#N/A</definedName>
    <definedName name="mod1.ext_2">#N/A</definedName>
    <definedName name="Modelo" localSheetId="3" hidden="1">#REF!</definedName>
    <definedName name="Modelo" hidden="1">#REF!</definedName>
    <definedName name="MODIFICAÇÃO">{"total","SUM(total)","YNNNN",FALSE}</definedName>
    <definedName name="MODULO1.CURTO">[0]!MODULO1.CURTO</definedName>
    <definedName name="módulo1.Extenso" localSheetId="8">#N/A</definedName>
    <definedName name="módulo1.Extenso">'BDI DIFERENCIADO'!módulo1.Extenso</definedName>
    <definedName name="módulo1.Extenso_1">#N/A</definedName>
    <definedName name="módulo1.Extenso_2">#N/A</definedName>
    <definedName name="MOMFRESAG">"$#REF!.$J$46"</definedName>
    <definedName name="mosubl" localSheetId="3">#REF!</definedName>
    <definedName name="mosubl">#REF!</definedName>
    <definedName name="MP" localSheetId="3" hidden="1">#REF!</definedName>
    <definedName name="MP" hidden="1">#REF!</definedName>
    <definedName name="MUNICIPIO" localSheetId="8">[1]SERVIÇO!#REF!</definedName>
    <definedName name="MUNICIPIO" localSheetId="4">[1]SERVIÇO!#REF!</definedName>
    <definedName name="MUNICIPIO" localSheetId="3">[1]SERVIÇO!#REF!</definedName>
    <definedName name="MUNICIPIO">[1]SERVIÇO!#REF!</definedName>
    <definedName name="MURBOMB" localSheetId="8">[1]SERVIÇO!#REF!</definedName>
    <definedName name="MURBOMB" localSheetId="4">[1]SERVIÇO!#REF!</definedName>
    <definedName name="MURBOMB" localSheetId="3">[1]SERVIÇO!#REF!</definedName>
    <definedName name="MURBOMB">[1]SERVIÇO!#REF!</definedName>
    <definedName name="NColunas" localSheetId="3">#REF!</definedName>
    <definedName name="NColunas">#REF!</definedName>
    <definedName name="NDATA" localSheetId="8">[1]SERVIÇO!#REF!</definedName>
    <definedName name="NDATA" localSheetId="4">[1]SERVIÇO!#REF!</definedName>
    <definedName name="NDATA" localSheetId="3">[1]SERVIÇO!#REF!</definedName>
    <definedName name="NDATA">[1]SERVIÇO!#REF!</definedName>
    <definedName name="Net" localSheetId="3">#REF!</definedName>
    <definedName name="Net">#REF!</definedName>
    <definedName name="NLEq" hidden="1">4</definedName>
    <definedName name="NLinhasPagina" localSheetId="3">#REF!</definedName>
    <definedName name="NLinhasPagina">#REF!</definedName>
    <definedName name="NLinhasRodape" localSheetId="3">#REF!</definedName>
    <definedName name="NLinhasRodape">#REF!</definedName>
    <definedName name="NLMo" hidden="1">6</definedName>
    <definedName name="NLMp" hidden="1">5</definedName>
    <definedName name="NLTr" hidden="1">3</definedName>
    <definedName name="nm" localSheetId="3">'PLANILHA ORÇAMENTÁRIA'!Plan1</definedName>
    <definedName name="nm">'PLANILHA ORÇAMENTÁRIA'!Plan1</definedName>
    <definedName name="NOME_OBRA" localSheetId="3">#REF!</definedName>
    <definedName name="NOME_OBRA">#REF!</definedName>
    <definedName name="NTEI" localSheetId="8">'[2]PRO-08'!#REF!</definedName>
    <definedName name="NTEI" localSheetId="4">'[2]PRO-08'!#REF!</definedName>
    <definedName name="NTEI" localSheetId="3">'[2]PRO-08'!#REF!</definedName>
    <definedName name="NTEI">'[2]PRO-08'!#REF!</definedName>
    <definedName name="NUCOPIAS" localSheetId="8">[1]SERVIÇO!#REF!</definedName>
    <definedName name="NUCOPIAS" localSheetId="4">[1]SERVIÇO!#REF!</definedName>
    <definedName name="NUCOPIAS" localSheetId="3">[1]SERVIÇO!#REF!</definedName>
    <definedName name="NUCOPIAS">[1]SERVIÇO!#REF!</definedName>
    <definedName name="num_linhas" localSheetId="3">#REF!</definedName>
    <definedName name="num_linhas">#REF!</definedName>
    <definedName name="NUMED">"$#REF!.$C$3"</definedName>
    <definedName name="NUMEROMEDIÇÃO" localSheetId="3">#REF!</definedName>
    <definedName name="NUMEROMEDIÇÃO">#REF!</definedName>
    <definedName name="NvsASD">"V2001-12-31"</definedName>
    <definedName name="NvsAutoDrillOk">"VN"</definedName>
    <definedName name="NvsElapsedTime">0.00128807870351011</definedName>
    <definedName name="NvsEndTime">36969.4292877315</definedName>
    <definedName name="NvsInstSpec">"%,FBU_FILIAL,TENTIDADES,NTMA"</definedName>
    <definedName name="NvsLayoutType">"M3"</definedName>
    <definedName name="NvsPanelEffdt">"V1990-01-01"</definedName>
    <definedName name="NvsPanelSetid">"VMODEL"</definedName>
    <definedName name="NvsReqBU">"VTEL"</definedName>
    <definedName name="NvsReqBUOnly">"VN"</definedName>
    <definedName name="NvsTransLed">"VN"</definedName>
    <definedName name="NvsTreeASD">"V2050-01-01"</definedName>
    <definedName name="NvsValTbl.BUSINESS_UNIT">"BUS_UNIT_TBL_GL"</definedName>
    <definedName name="O.A.E." localSheetId="3">#REF!</definedName>
    <definedName name="O.A.E.">#REF!</definedName>
    <definedName name="O.COMPLEM." localSheetId="3">#REF!</definedName>
    <definedName name="O.COMPLEM.">#REF!</definedName>
    <definedName name="oac" localSheetId="3">#REF!</definedName>
    <definedName name="oac">#REF!</definedName>
    <definedName name="oac.b" localSheetId="3">#REF!</definedName>
    <definedName name="oac.b">#REF!</definedName>
    <definedName name="oac.c" localSheetId="3">#REF!</definedName>
    <definedName name="oac.c">#REF!</definedName>
    <definedName name="oac.ve" localSheetId="3">#REF!</definedName>
    <definedName name="oac.ve">#REF!</definedName>
    <definedName name="oac.ve.remoc" localSheetId="3">#REF!</definedName>
    <definedName name="oac.ve.remoc">#REF!</definedName>
    <definedName name="oac.vr" localSheetId="3">#REF!</definedName>
    <definedName name="oac.vr">#REF!</definedName>
    <definedName name="oac.vr.remoc" localSheetId="3">#REF!</definedName>
    <definedName name="oac.vr.remoc">#REF!</definedName>
    <definedName name="oac_4">"$#REF!.$H$69"</definedName>
    <definedName name="oac_5" localSheetId="3">#REF!</definedName>
    <definedName name="oac_5">#REF!</definedName>
    <definedName name="Oacorre2" localSheetId="3">#REF!</definedName>
    <definedName name="Oacorre2">#REF!</definedName>
    <definedName name="OAE" localSheetId="3">#REF!</definedName>
    <definedName name="OAE">#REF!</definedName>
    <definedName name="oae.vc" localSheetId="3">#REF!</definedName>
    <definedName name="oae.vc">#REF!</definedName>
    <definedName name="oae_4">"$#REF!.$H$149"</definedName>
    <definedName name="oae_5" localSheetId="3">#REF!</definedName>
    <definedName name="oae_5">#REF!</definedName>
    <definedName name="OAE_Conc_18MPa" localSheetId="3">#REF!</definedName>
    <definedName name="OAE_Conc_18MPa">#REF!</definedName>
    <definedName name="OAE_Conc_18MPa_ARCompr" localSheetId="3">#REF!</definedName>
    <definedName name="OAE_Conc_18MPa_ARCompr">#REF!</definedName>
    <definedName name="OAE_Esc_Crav_PTub_CA_Mat_1aCat" localSheetId="3">#REF!</definedName>
    <definedName name="OAE_Esc_Crav_PTub_CA_Mat_1aCat">#REF!</definedName>
    <definedName name="OAE_Esc_Crav_Tub_1aCat_AC" localSheetId="3">#REF!</definedName>
    <definedName name="OAE_Esc_Crav_Tub_1aCat_AC">#REF!</definedName>
    <definedName name="OAE_Esc_Crav_Tub_2aCat_AC" localSheetId="3">#REF!</definedName>
    <definedName name="OAE_Esc_Crav_Tub_2aCat_AC">#REF!</definedName>
    <definedName name="OAE_Esc_Crav_Tub_3aCat_AC" localSheetId="3">#REF!</definedName>
    <definedName name="OAE_Esc_Crav_Tub_3aCat_AC">#REF!</definedName>
    <definedName name="OAE_EscCravpTub_CA_Mat2aCat" localSheetId="3">#REF!</definedName>
    <definedName name="OAE_EscCravpTub_CA_Mat2aCat">#REF!</definedName>
    <definedName name="OAE_Escv_manual_em_mat_1aCat" localSheetId="3">#REF!</definedName>
    <definedName name="OAE_Escv_manual_em_mat_1aCat">#REF!</definedName>
    <definedName name="OAE_Exec_Tub_Lam_Dagua" localSheetId="3">#REF!</definedName>
    <definedName name="OAE_Exec_Tub_Lam_Dagua">#REF!</definedName>
    <definedName name="OAE_Forma_Met_Tubl" localSheetId="3">#REF!</definedName>
    <definedName name="OAE_Forma_Met_Tubl">#REF!</definedName>
    <definedName name="OAE_Forn_C_D_Mont_Aço_CA50A" localSheetId="3">#REF!</definedName>
    <definedName name="OAE_Forn_C_D_Mont_Aço_CA50A">#REF!</definedName>
    <definedName name="OAE_MAR94" localSheetId="3">#REF!</definedName>
    <definedName name="OAE_MAR94">#REF!</definedName>
    <definedName name="Oaesp2" localSheetId="3">#REF!</definedName>
    <definedName name="Oaesp2">#REF!</definedName>
    <definedName name="OBRA" localSheetId="8">[1]SERVIÇO!#REF!</definedName>
    <definedName name="OBRA" localSheetId="4">[1]SERVIÇO!#REF!</definedName>
    <definedName name="OBRA" localSheetId="3">[1]SERVIÇO!#REF!</definedName>
    <definedName name="OBRA">[1]SERVIÇO!#REF!</definedName>
    <definedName name="OBRADUPL" localSheetId="8">[1]SERVIÇO!#REF!</definedName>
    <definedName name="OBRADUPL" localSheetId="4">[1]SERVIÇO!#REF!</definedName>
    <definedName name="OBRADUPL" localSheetId="3">[1]SERVIÇO!#REF!</definedName>
    <definedName name="OBRADUPL">[1]SERVIÇO!#REF!</definedName>
    <definedName name="OBRALOC" localSheetId="8">[1]SERVIÇO!#REF!</definedName>
    <definedName name="OBRALOC" localSheetId="4">[1]SERVIÇO!#REF!</definedName>
    <definedName name="OBRALOC" localSheetId="3">[1]SERVIÇO!#REF!</definedName>
    <definedName name="OBRALOC">[1]SERVIÇO!#REF!</definedName>
    <definedName name="ObrasComplementares" localSheetId="3">#REF!</definedName>
    <definedName name="ObrasComplementares">#REF!</definedName>
    <definedName name="OBRASEL" localSheetId="8">[1]SERVIÇO!#REF!</definedName>
    <definedName name="OBRASEL" localSheetId="4">[1]SERVIÇO!#REF!</definedName>
    <definedName name="OBRASEL" localSheetId="3">[1]SERVIÇO!#REF!</definedName>
    <definedName name="OBRASEL">[1]SERVIÇO!#REF!</definedName>
    <definedName name="ocom" localSheetId="3">#REF!</definedName>
    <definedName name="ocom">#REF!</definedName>
    <definedName name="ocom_4">"$#REF!.$H$160"</definedName>
    <definedName name="ocom_5" localSheetId="3">#REF!</definedName>
    <definedName name="ocom_5">#REF!</definedName>
    <definedName name="Ocomp2" localSheetId="3">#REF!</definedName>
    <definedName name="Ocomp2">#REF!</definedName>
    <definedName name="octavio" localSheetId="3">#REF!</definedName>
    <definedName name="octavio">#REF!</definedName>
    <definedName name="od" localSheetId="8">#REF!</definedName>
    <definedName name="od" localSheetId="3">#REF!</definedName>
    <definedName name="od">#REF!</definedName>
    <definedName name="of" localSheetId="8">#REF!</definedName>
    <definedName name="of" localSheetId="3">#REF!</definedName>
    <definedName name="of">#REF!</definedName>
    <definedName name="oficio" localSheetId="3">#REF!</definedName>
    <definedName name="oficio">#REF!</definedName>
    <definedName name="Oliveira" localSheetId="3">#REF!</definedName>
    <definedName name="Oliveira">#REF!</definedName>
    <definedName name="OnOff" hidden="1">"ON"</definedName>
    <definedName name="OPA" localSheetId="8">'[2]PRO-08'!#REF!</definedName>
    <definedName name="OPA" localSheetId="4">'[2]PRO-08'!#REF!</definedName>
    <definedName name="OPA" localSheetId="3">'[2]PRO-08'!#REF!</definedName>
    <definedName name="OPA">'[2]PRO-08'!#REF!</definedName>
    <definedName name="Orçamento" localSheetId="3">#REF!</definedName>
    <definedName name="Orçamento">#REF!</definedName>
    <definedName name="Orçamento_13">"e:///Y:/WINDOWS/Temporary Internet Files/Content.IE5/Q9YZIJ83/file:///A:/TERCIO/BR%2525252520163%2525252520REST%2525252520set%25252525202003/DEISI/Or%25252525C3%25252525A7amento%2525252520Sta%2525252520Helena%2525252520Guaranta.xls'#$Orçamento.$A$13:$D$34"</definedName>
    <definedName name="Orçamento_39">"e:///Y:/WINDOWS/Temporary Internet Files/Content.IE5/Q9YZIJ83/file:///A:/TERCIO/BR%2525252520163%2525252520REST%2525252520set%25252525202003/DEISI/Or%25252525C3%25252525A7amento%2525252520Sta%2525252520Helena%2525252520Guaranta.xls'#$Orçamento.$A$13:$D$34"</definedName>
    <definedName name="Orçamento_6">"e:///Y:/WINDOWS/Temporary Internet Files/Content.IE5/Q9YZIJ83/file:///A:/TERCIO/BR%2525252520163%2525252520REST%2525252520set%25252525202003/DEISI/Or%25252525C3%25252525A7amento%2525252520Sta%2525252520Helena%2525252520Guaranta.xls'#$Orçamento.$A$13:$D$34"</definedName>
    <definedName name="orçamrest" hidden="1">{#N/A,#N/A,TRUE,"Serviços"}</definedName>
    <definedName name="Ordem" localSheetId="3" hidden="1">#REF!</definedName>
    <definedName name="Ordem" hidden="1">#REF!</definedName>
    <definedName name="Origem" localSheetId="3" hidden="1">#REF!</definedName>
    <definedName name="Origem" hidden="1">#REF!</definedName>
    <definedName name="Orla" localSheetId="3">#REF!</definedName>
    <definedName name="Orla">#REF!</definedName>
    <definedName name="orlando" localSheetId="3">#REF!</definedName>
    <definedName name="orlando">#REF!</definedName>
    <definedName name="outra" localSheetId="3" hidden="1">#REF!</definedName>
    <definedName name="outra" hidden="1">#REF!</definedName>
    <definedName name="p" localSheetId="3">#REF!</definedName>
    <definedName name="p">#REF!</definedName>
    <definedName name="P.1" localSheetId="3">#REF!</definedName>
    <definedName name="P.1">#REF!</definedName>
    <definedName name="P.10" localSheetId="3">#REF!</definedName>
    <definedName name="P.10">#REF!</definedName>
    <definedName name="P.11" localSheetId="3">#REF!</definedName>
    <definedName name="P.11">#REF!</definedName>
    <definedName name="P.12" localSheetId="3">#REF!</definedName>
    <definedName name="P.12">#REF!</definedName>
    <definedName name="P.13" localSheetId="3">#REF!</definedName>
    <definedName name="P.13">#REF!</definedName>
    <definedName name="P.14" localSheetId="3">#REF!</definedName>
    <definedName name="P.14">#REF!</definedName>
    <definedName name="P.15" localSheetId="3">#REF!</definedName>
    <definedName name="P.15">#REF!</definedName>
    <definedName name="P.2" localSheetId="3">#REF!</definedName>
    <definedName name="P.2">#REF!</definedName>
    <definedName name="P.3" localSheetId="3">#REF!</definedName>
    <definedName name="P.3">#REF!</definedName>
    <definedName name="P.4" localSheetId="3">#REF!</definedName>
    <definedName name="P.4">#REF!</definedName>
    <definedName name="P.5" localSheetId="3">#REF!</definedName>
    <definedName name="P.5">#REF!</definedName>
    <definedName name="P.6" localSheetId="3">#REF!</definedName>
    <definedName name="P.6">#REF!</definedName>
    <definedName name="P.7" localSheetId="3">#REF!</definedName>
    <definedName name="P.7">#REF!</definedName>
    <definedName name="P.8" localSheetId="3">#REF!</definedName>
    <definedName name="P.8">#REF!</definedName>
    <definedName name="P.9" localSheetId="3">#REF!</definedName>
    <definedName name="P.9">#REF!</definedName>
    <definedName name="P.Aparente" localSheetId="3">#REF!</definedName>
    <definedName name="P.Aparente">#REF!</definedName>
    <definedName name="P.Reatia" localSheetId="3">#REF!</definedName>
    <definedName name="P.Reatia">#REF!</definedName>
    <definedName name="P_SUCATA" localSheetId="3">#REF!</definedName>
    <definedName name="P_SUCATA">#REF!</definedName>
    <definedName name="PARAFUSO_PARA_LOUÇA" localSheetId="8">#REF!</definedName>
    <definedName name="PARAFUSO_PARA_LOUÇA" localSheetId="4">#REF!</definedName>
    <definedName name="PARAFUSO_PARA_LOUÇA" localSheetId="3">#REF!</definedName>
    <definedName name="PARAFUSO_PARA_LOUÇA">#REF!</definedName>
    <definedName name="PASS" localSheetId="3">#REF!</definedName>
    <definedName name="PASS">#REF!</definedName>
    <definedName name="PassaExtenso_11">#N/A</definedName>
    <definedName name="PassaExtenso_13">#N/A</definedName>
    <definedName name="PassaExtenso_19">#N/A</definedName>
    <definedName name="PassaExtenso_21">#N/A</definedName>
    <definedName name="PassaExtenso_21_11">#N/A</definedName>
    <definedName name="PassaExtenso_21_13">#N/A</definedName>
    <definedName name="PassaExtenso_21_19">#N/A</definedName>
    <definedName name="PassaExtenso_21_2">#N/A</definedName>
    <definedName name="PassaExtenso_21_3">#N/A</definedName>
    <definedName name="PassaExtenso_21_4">#N/A</definedName>
    <definedName name="PassaExtenso_21_4_19">#N/A</definedName>
    <definedName name="PassaExtenso_21_7">#N/A</definedName>
    <definedName name="PassaExtenso_25">#N/A</definedName>
    <definedName name="PassaExtenso_25_11">#N/A</definedName>
    <definedName name="PassaExtenso_25_13">#N/A</definedName>
    <definedName name="PassaExtenso_25_19">#N/A</definedName>
    <definedName name="PassaExtenso_25_2">#N/A</definedName>
    <definedName name="PassaExtenso_25_3">#N/A</definedName>
    <definedName name="PassaExtenso_25_4">#N/A</definedName>
    <definedName name="PassaExtenso_25_4_19">#N/A</definedName>
    <definedName name="PassaExtenso_25_7">#N/A</definedName>
    <definedName name="PassaExtenso_34">#N/A</definedName>
    <definedName name="PassaExtenso_34_11">#N/A</definedName>
    <definedName name="PassaExtenso_34_13">#N/A</definedName>
    <definedName name="PassaExtenso_34_19">#N/A</definedName>
    <definedName name="PassaExtenso_34_2">#N/A</definedName>
    <definedName name="PassaExtenso_34_3">#N/A</definedName>
    <definedName name="PassaExtenso_34_4">#N/A</definedName>
    <definedName name="PassaExtenso_34_4_19">#N/A</definedName>
    <definedName name="PassaExtenso_34_7">#N/A</definedName>
    <definedName name="PassaExtenso_38">#N/A</definedName>
    <definedName name="PassaExtenso_38_11">#N/A</definedName>
    <definedName name="PassaExtenso_38_13">#N/A</definedName>
    <definedName name="PassaExtenso_38_19">#N/A</definedName>
    <definedName name="PassaExtenso_38_2">#N/A</definedName>
    <definedName name="PassaExtenso_38_3">#N/A</definedName>
    <definedName name="PassaExtenso_38_4">#N/A</definedName>
    <definedName name="PassaExtenso_38_4_19">#N/A</definedName>
    <definedName name="PassaExtenso_38_7">#N/A</definedName>
    <definedName name="passaextenso_39">#N/A</definedName>
    <definedName name="pativar" localSheetId="3">#REF!</definedName>
    <definedName name="pativar">#REF!</definedName>
    <definedName name="PATO">"$#REF!.$A$5:$J$84"</definedName>
    <definedName name="PAV" localSheetId="3">#REF!</definedName>
    <definedName name="PAV">#REF!</definedName>
    <definedName name="PAV_2" localSheetId="3">#REF!</definedName>
    <definedName name="PAV_2">#REF!</definedName>
    <definedName name="PAV_MAR94" localSheetId="3">#REF!</definedName>
    <definedName name="PAV_MAR94">#REF!</definedName>
    <definedName name="PAVI" localSheetId="3">#REF!</definedName>
    <definedName name="PAVI">#REF!</definedName>
    <definedName name="pavi_4">"$#REF!.$H$42"</definedName>
    <definedName name="pavi_5" localSheetId="3">#REF!</definedName>
    <definedName name="pavi_5">#REF!</definedName>
    <definedName name="Pavi2" localSheetId="3">#REF!</definedName>
    <definedName name="Pavi2">#REF!</definedName>
    <definedName name="PAVIM" localSheetId="3">#REF!</definedName>
    <definedName name="PAVIM">#REF!</definedName>
    <definedName name="PAVIMENT." localSheetId="3">#REF!</definedName>
    <definedName name="PAVIMENT.">#REF!</definedName>
    <definedName name="Pavimentação" localSheetId="3">#REF!</definedName>
    <definedName name="Pavimentação">#REF!</definedName>
    <definedName name="Payment_Needed">"Pagamento necessário"</definedName>
    <definedName name="PCAIA">"'file:///D:/Meus documentos/ANASTÁCIO/SERCEL/BR262990800.xls'#$SERVIÇOS.$#REF!$#REF!"</definedName>
    <definedName name="PDER" localSheetId="8">[1]SERVIÇO!#REF!</definedName>
    <definedName name="PDER" localSheetId="4">[1]SERVIÇO!#REF!</definedName>
    <definedName name="PDER" localSheetId="3">[1]SERVIÇO!#REF!</definedName>
    <definedName name="PDER">[1]SERVIÇO!#REF!</definedName>
    <definedName name="PDIVERS" localSheetId="8">[1]SERVIÇO!#REF!</definedName>
    <definedName name="PDIVERS" localSheetId="4">[1]SERVIÇO!#REF!</definedName>
    <definedName name="PDIVERS" localSheetId="3">[1]SERVIÇO!#REF!</definedName>
    <definedName name="PDIVERS">[1]SERVIÇO!#REF!</definedName>
    <definedName name="pdm" localSheetId="8">#REF!</definedName>
    <definedName name="pdm" localSheetId="3">#REF!</definedName>
    <definedName name="pdm">#REF!</definedName>
    <definedName name="PE" localSheetId="3">#REF!</definedName>
    <definedName name="PE">#REF!</definedName>
    <definedName name="PEÇA_6_X_3_MAD_LEI" localSheetId="8">#REF!</definedName>
    <definedName name="PEÇA_6_X_3_MAD_LEI" localSheetId="4">#REF!</definedName>
    <definedName name="PEÇA_6_X_3_MAD_LEI" localSheetId="3">#REF!</definedName>
    <definedName name="PEÇA_6_X_3_MAD_LEI">#REF!</definedName>
    <definedName name="pedr" localSheetId="3">#REF!</definedName>
    <definedName name="pedr">#REF!</definedName>
    <definedName name="pedra" localSheetId="8">#REF!</definedName>
    <definedName name="pedra" localSheetId="3">#REF!</definedName>
    <definedName name="pedra">#REF!</definedName>
    <definedName name="PEDRA_PRETA">[3]Insumos!$I$12</definedName>
    <definedName name="PEDREIRA" localSheetId="3">#REF!</definedName>
    <definedName name="PEDREIRA">#REF!</definedName>
    <definedName name="PEDREIRA_4">"$'memória de calculo_liquida'.$#REF!$#REF!"</definedName>
    <definedName name="PEDREIRO" localSheetId="8">#REF!</definedName>
    <definedName name="PEDREIRO" localSheetId="4">#REF!</definedName>
    <definedName name="PEDREIRO" localSheetId="3">#REF!</definedName>
    <definedName name="PEDREIRO">#REF!</definedName>
    <definedName name="PEMD" localSheetId="8">[1]SERVIÇO!#REF!</definedName>
    <definedName name="PEMD" localSheetId="4">[1]SERVIÇO!#REF!</definedName>
    <definedName name="PEMD" localSheetId="3">[1]SERVIÇO!#REF!</definedName>
    <definedName name="PEMD">[1]SERVIÇO!#REF!</definedName>
    <definedName name="PercResid." localSheetId="3">#REF!</definedName>
    <definedName name="PercResid.">#REF!</definedName>
    <definedName name="periodo" localSheetId="3">#REF!</definedName>
    <definedName name="periodo">#REF!</definedName>
    <definedName name="PERIODOLIQUIDO" localSheetId="3">#REF!</definedName>
    <definedName name="PERIODOLIQUIDO">#REF!</definedName>
    <definedName name="PERMAN_1" localSheetId="3">#REF!</definedName>
    <definedName name="PERMAN_1">#REF!</definedName>
    <definedName name="PERMAN_10" localSheetId="3">#REF!</definedName>
    <definedName name="PERMAN_10">#REF!</definedName>
    <definedName name="PERMAN_2" localSheetId="3">#REF!</definedName>
    <definedName name="PERMAN_2">#REF!</definedName>
    <definedName name="PERMAN_3" localSheetId="3">#REF!</definedName>
    <definedName name="PERMAN_3">#REF!</definedName>
    <definedName name="PERMAN_4" localSheetId="3">#REF!</definedName>
    <definedName name="PERMAN_4">#REF!</definedName>
    <definedName name="PERMAN_5" localSheetId="3">#REF!</definedName>
    <definedName name="PERMAN_5">#REF!</definedName>
    <definedName name="PERMAN_6" localSheetId="3">#REF!</definedName>
    <definedName name="PERMAN_6">#REF!</definedName>
    <definedName name="PERMAN_7" localSheetId="3">#REF!</definedName>
    <definedName name="PERMAN_7">#REF!</definedName>
    <definedName name="PERMAN_8" localSheetId="3">#REF!</definedName>
    <definedName name="PERMAN_8">#REF!</definedName>
    <definedName name="PERMAN_9" localSheetId="3">#REF!</definedName>
    <definedName name="PERMAN_9">#REF!</definedName>
    <definedName name="PERNAMANCA">[3]Insumos!$I$71</definedName>
    <definedName name="PERNAMANCA_MAD_LEI" localSheetId="8">#REF!</definedName>
    <definedName name="PERNAMANCA_MAD_LEI" localSheetId="4">#REF!</definedName>
    <definedName name="PERNAMANCA_MAD_LEI" localSheetId="3">#REF!</definedName>
    <definedName name="PERNAMANCA_MAD_LEI">#REF!</definedName>
    <definedName name="pesquisa" localSheetId="8">#REF!</definedName>
    <definedName name="pesquisa" localSheetId="4">#REF!</definedName>
    <definedName name="pesquisa" localSheetId="3">#REF!</definedName>
    <definedName name="pesquisa">#REF!</definedName>
    <definedName name="pessoal" localSheetId="3">#REF!</definedName>
    <definedName name="pessoal">#REF!</definedName>
    <definedName name="PG">"$#REF!.$C$1"</definedName>
    <definedName name="PG_agosto_2002" localSheetId="3">#REF!</definedName>
    <definedName name="PG_agosto_2002">#REF!</definedName>
    <definedName name="PGP">"'file:///D:/Meus documentos/ANASTÁCIO/SERCEL/BR262990800.xls'#$SERVIÇOS.$#REF!$#REF!"</definedName>
    <definedName name="PIEQUIP" localSheetId="8">[1]SERVIÇO!#REF!</definedName>
    <definedName name="PIEQUIP" localSheetId="4">[1]SERVIÇO!#REF!</definedName>
    <definedName name="PIEQUIP" localSheetId="3">[1]SERVIÇO!#REF!</definedName>
    <definedName name="PIEQUIP">[1]SERVIÇO!#REF!</definedName>
    <definedName name="pint_lig" localSheetId="3">#REF!</definedName>
    <definedName name="pint_lig">#REF!</definedName>
    <definedName name="PINTLIG" localSheetId="3">#REF!</definedName>
    <definedName name="PINTLIG">#REF!</definedName>
    <definedName name="PINTLIG_7" localSheetId="3">#REF!</definedName>
    <definedName name="PINTLIG_7">#REF!</definedName>
    <definedName name="PINTLIG_9" localSheetId="3">#REF!</definedName>
    <definedName name="PINTLIG_9">#REF!</definedName>
    <definedName name="PINTLIGCOR" localSheetId="3">#REF!</definedName>
    <definedName name="PINTLIGCOR">#REF!</definedName>
    <definedName name="PINTLIGCOR1" localSheetId="3">#REF!</definedName>
    <definedName name="PINTLIGCOR1">#REF!</definedName>
    <definedName name="PINTLIGCORMANMANQ" localSheetId="3">#REF!</definedName>
    <definedName name="PINTLIGCORMANMANQ">#REF!</definedName>
    <definedName name="PINTLIGCORMANMANQ_8" localSheetId="3">#REF!</definedName>
    <definedName name="PINTLIGCORMANMANQ_8">#REF!</definedName>
    <definedName name="PINTLIGCORMANRESTF" localSheetId="3">#REF!</definedName>
    <definedName name="PINTLIGCORMANRESTF">#REF!</definedName>
    <definedName name="PINTLIGCORMANRESTQ" localSheetId="3">#REF!</definedName>
    <definedName name="PINTLIGCORMANRESTQ">#REF!</definedName>
    <definedName name="PINTLIGCORREST" localSheetId="3">#REF!</definedName>
    <definedName name="PINTLIGCORREST">#REF!</definedName>
    <definedName name="PINTLIGMAN" localSheetId="3">#REF!</definedName>
    <definedName name="PINTLIGMAN">#REF!</definedName>
    <definedName name="PINTLIGMBUFREC">"$#REF!.$M$36"</definedName>
    <definedName name="PINTLIGREC" localSheetId="3">#REF!</definedName>
    <definedName name="PINTLIGREC">#REF!</definedName>
    <definedName name="PINTLIGREC_7" localSheetId="3">#REF!</definedName>
    <definedName name="PINTLIGREC_7">#REF!</definedName>
    <definedName name="PINTLIGREC_9" localSheetId="3">#REF!</definedName>
    <definedName name="PINTLIGREC_9">#REF!</definedName>
    <definedName name="PINTLIGRECOMPMBUF">"$#REF!.$M$36"</definedName>
    <definedName name="PINTLIGREST" localSheetId="3">#REF!</definedName>
    <definedName name="PINTLIGREST">#REF!</definedName>
    <definedName name="PINTOR" localSheetId="8">#REF!</definedName>
    <definedName name="PINTOR" localSheetId="4">#REF!</definedName>
    <definedName name="PINTOR" localSheetId="3">#REF!</definedName>
    <definedName name="PINTOR">#REF!</definedName>
    <definedName name="pintura">#N/A</definedName>
    <definedName name="PINTURALIG" localSheetId="3">#REF!</definedName>
    <definedName name="PINTURALIG">#REF!</definedName>
    <definedName name="PINTURALIG_7" localSheetId="3">#REF!</definedName>
    <definedName name="PINTURALIG_7">#REF!</definedName>
    <definedName name="PINTURALIGMAN" localSheetId="3">#REF!</definedName>
    <definedName name="PINTURALIGMAN">#REF!</definedName>
    <definedName name="PINTURALIGREST" localSheetId="3">#REF!</definedName>
    <definedName name="PINTURALIGREST">#REF!</definedName>
    <definedName name="PIV" localSheetId="3">#REF!</definedName>
    <definedName name="PIV">#REF!</definedName>
    <definedName name="PL" localSheetId="8">#REF!</definedName>
    <definedName name="PL" localSheetId="4">#REF!</definedName>
    <definedName name="PL" localSheetId="3">#REF!</definedName>
    <definedName name="PL">#REF!</definedName>
    <definedName name="PLACAS" localSheetId="3">#REF!</definedName>
    <definedName name="PLACAS">#REF!</definedName>
    <definedName name="Plan1" localSheetId="3">#REF!</definedName>
    <definedName name="Plan1">#REF!</definedName>
    <definedName name="plan10area1" localSheetId="3">#REF!</definedName>
    <definedName name="plan10area1">#REF!</definedName>
    <definedName name="plan10area2" localSheetId="3">#REF!</definedName>
    <definedName name="plan10area2">#REF!</definedName>
    <definedName name="plan10area3" localSheetId="3">#REF!</definedName>
    <definedName name="plan10area3">#REF!</definedName>
    <definedName name="plan10comp1" localSheetId="3">#REF!</definedName>
    <definedName name="plan10comp1">#REF!</definedName>
    <definedName name="plan10comp2" localSheetId="3">#REF!</definedName>
    <definedName name="plan10comp2">#REF!</definedName>
    <definedName name="plan10comp3" localSheetId="3">#REF!</definedName>
    <definedName name="plan10comp3">#REF!</definedName>
    <definedName name="plan10dia" localSheetId="3">#REF!</definedName>
    <definedName name="plan10dia">#REF!</definedName>
    <definedName name="plan10espeçuramedia" localSheetId="3">#REF!</definedName>
    <definedName name="plan10espeçuramedia">#REF!</definedName>
    <definedName name="plan10kmf" localSheetId="3">#REF!</definedName>
    <definedName name="plan10kmf">#REF!</definedName>
    <definedName name="plan10kmf2" localSheetId="3">#REF!</definedName>
    <definedName name="plan10kmf2">#REF!</definedName>
    <definedName name="plan10kmf3" localSheetId="3">#REF!</definedName>
    <definedName name="plan10kmf3">#REF!</definedName>
    <definedName name="plan10kmi" localSheetId="3">#REF!</definedName>
    <definedName name="plan10kmi">#REF!</definedName>
    <definedName name="plan10kmi2" localSheetId="3">#REF!</definedName>
    <definedName name="plan10kmi2">#REF!</definedName>
    <definedName name="plan10kmi3" localSheetId="3">#REF!</definedName>
    <definedName name="plan10kmi3">#REF!</definedName>
    <definedName name="plan10lado1" localSheetId="3">#REF!</definedName>
    <definedName name="plan10lado1">#REF!</definedName>
    <definedName name="plan10lado2" localSheetId="3">#REF!</definedName>
    <definedName name="plan10lado2">#REF!</definedName>
    <definedName name="plan10lado3" localSheetId="3">#REF!</definedName>
    <definedName name="plan10lado3">#REF!</definedName>
    <definedName name="plan10larg1" localSheetId="3">#REF!</definedName>
    <definedName name="plan10larg1">#REF!</definedName>
    <definedName name="plan10larg2" localSheetId="3">#REF!</definedName>
    <definedName name="plan10larg2">#REF!</definedName>
    <definedName name="plan10larg3" localSheetId="3">#REF!</definedName>
    <definedName name="plan10larg3">#REF!</definedName>
    <definedName name="plan10pesototal" localSheetId="3">#REF!</definedName>
    <definedName name="plan10pesototal">#REF!</definedName>
    <definedName name="plan10volumetotal" localSheetId="3">#REF!</definedName>
    <definedName name="plan10volumetotal">#REF!</definedName>
    <definedName name="plan11area1" localSheetId="3">#REF!</definedName>
    <definedName name="plan11area1">#REF!</definedName>
    <definedName name="plan11area2" localSheetId="3">#REF!</definedName>
    <definedName name="plan11area2">#REF!</definedName>
    <definedName name="plan11area3" localSheetId="3">#REF!</definedName>
    <definedName name="plan11area3">#REF!</definedName>
    <definedName name="plan11comp1" localSheetId="3">#REF!</definedName>
    <definedName name="plan11comp1">#REF!</definedName>
    <definedName name="plan11comp2" localSheetId="3">#REF!</definedName>
    <definedName name="plan11comp2">#REF!</definedName>
    <definedName name="plan11comp3" localSheetId="3">#REF!</definedName>
    <definedName name="plan11comp3">#REF!</definedName>
    <definedName name="plan11dia" localSheetId="3">#REF!</definedName>
    <definedName name="plan11dia">#REF!</definedName>
    <definedName name="plan11espeçuramedia" localSheetId="3">#REF!</definedName>
    <definedName name="plan11espeçuramedia">#REF!</definedName>
    <definedName name="plan11kmf" localSheetId="3">#REF!</definedName>
    <definedName name="plan11kmf">#REF!</definedName>
    <definedName name="plan11kmf2" localSheetId="3">#REF!</definedName>
    <definedName name="plan11kmf2">#REF!</definedName>
    <definedName name="plan11kmf3" localSheetId="3">#REF!</definedName>
    <definedName name="plan11kmf3">#REF!</definedName>
    <definedName name="plan11kmi" localSheetId="3">#REF!</definedName>
    <definedName name="plan11kmi">#REF!</definedName>
    <definedName name="plan11kmi2" localSheetId="3">#REF!</definedName>
    <definedName name="plan11kmi2">#REF!</definedName>
    <definedName name="plan11kmi3" localSheetId="3">#REF!</definedName>
    <definedName name="plan11kmi3">#REF!</definedName>
    <definedName name="plan11lado1" localSheetId="3">#REF!</definedName>
    <definedName name="plan11lado1">#REF!</definedName>
    <definedName name="plan11lado2" localSheetId="3">#REF!</definedName>
    <definedName name="plan11lado2">#REF!</definedName>
    <definedName name="plan11lado3" localSheetId="3">#REF!</definedName>
    <definedName name="plan11lado3">#REF!</definedName>
    <definedName name="plan11larg1" localSheetId="3">#REF!</definedName>
    <definedName name="plan11larg1">#REF!</definedName>
    <definedName name="plan11larg2" localSheetId="3">#REF!</definedName>
    <definedName name="plan11larg2">#REF!</definedName>
    <definedName name="plan11larg3" localSheetId="3">#REF!</definedName>
    <definedName name="plan11larg3">#REF!</definedName>
    <definedName name="plan11pesototal" localSheetId="3">#REF!</definedName>
    <definedName name="plan11pesototal">#REF!</definedName>
    <definedName name="plan11volumetotal" localSheetId="3">#REF!</definedName>
    <definedName name="plan11volumetotal">#REF!</definedName>
    <definedName name="plan12area1" localSheetId="3">#REF!</definedName>
    <definedName name="plan12area1">#REF!</definedName>
    <definedName name="plan12area2" localSheetId="3">#REF!</definedName>
    <definedName name="plan12area2">#REF!</definedName>
    <definedName name="plan12area3" localSheetId="3">#REF!</definedName>
    <definedName name="plan12area3">#REF!</definedName>
    <definedName name="plan12comp1" localSheetId="3">#REF!</definedName>
    <definedName name="plan12comp1">#REF!</definedName>
    <definedName name="plan12comp2" localSheetId="3">#REF!</definedName>
    <definedName name="plan12comp2">#REF!</definedName>
    <definedName name="plan12comp3" localSheetId="3">#REF!</definedName>
    <definedName name="plan12comp3">#REF!</definedName>
    <definedName name="plan12dia" localSheetId="3">#REF!</definedName>
    <definedName name="plan12dia">#REF!</definedName>
    <definedName name="plan12espeçuramedia" localSheetId="3">#REF!</definedName>
    <definedName name="plan12espeçuramedia">#REF!</definedName>
    <definedName name="plan12kmf" localSheetId="3">#REF!</definedName>
    <definedName name="plan12kmf">#REF!</definedName>
    <definedName name="plan12kmf2" localSheetId="3">#REF!</definedName>
    <definedName name="plan12kmf2">#REF!</definedName>
    <definedName name="plan12kmf3" localSheetId="3">#REF!</definedName>
    <definedName name="plan12kmf3">#REF!</definedName>
    <definedName name="plan12kmi" localSheetId="3">#REF!</definedName>
    <definedName name="plan12kmi">#REF!</definedName>
    <definedName name="plan12kmi2" localSheetId="3">#REF!</definedName>
    <definedName name="plan12kmi2">#REF!</definedName>
    <definedName name="plan12kmi3" localSheetId="3">#REF!</definedName>
    <definedName name="plan12kmi3">#REF!</definedName>
    <definedName name="plan12lado1" localSheetId="3">#REF!</definedName>
    <definedName name="plan12lado1">#REF!</definedName>
    <definedName name="plan12lado2" localSheetId="3">#REF!</definedName>
    <definedName name="plan12lado2">#REF!</definedName>
    <definedName name="plan12lado3" localSheetId="3">#REF!</definedName>
    <definedName name="plan12lado3">#REF!</definedName>
    <definedName name="plan12larg1" localSheetId="3">#REF!</definedName>
    <definedName name="plan12larg1">#REF!</definedName>
    <definedName name="plan12larg2" localSheetId="3">#REF!</definedName>
    <definedName name="plan12larg2">#REF!</definedName>
    <definedName name="plan12larg3" localSheetId="3">#REF!</definedName>
    <definedName name="plan12larg3">#REF!</definedName>
    <definedName name="plan12pesototal" localSheetId="3">#REF!</definedName>
    <definedName name="plan12pesototal">#REF!</definedName>
    <definedName name="plan12volumetotal" localSheetId="3">#REF!</definedName>
    <definedName name="plan12volumetotal">#REF!</definedName>
    <definedName name="plan13area1" localSheetId="3">#REF!</definedName>
    <definedName name="plan13area1">#REF!</definedName>
    <definedName name="plan13area2" localSheetId="3">#REF!</definedName>
    <definedName name="plan13area2">#REF!</definedName>
    <definedName name="plan13area3" localSheetId="3">#REF!</definedName>
    <definedName name="plan13area3">#REF!</definedName>
    <definedName name="plan13comp1" localSheetId="3">#REF!</definedName>
    <definedName name="plan13comp1">#REF!</definedName>
    <definedName name="plan13comp2" localSheetId="3">#REF!</definedName>
    <definedName name="plan13comp2">#REF!</definedName>
    <definedName name="plan13comp3" localSheetId="3">#REF!</definedName>
    <definedName name="plan13comp3">#REF!</definedName>
    <definedName name="plan13dia" localSheetId="3">#REF!</definedName>
    <definedName name="plan13dia">#REF!</definedName>
    <definedName name="plan13espeçuramedia" localSheetId="3">#REF!</definedName>
    <definedName name="plan13espeçuramedia">#REF!</definedName>
    <definedName name="plan13kmf" localSheetId="3">#REF!</definedName>
    <definedName name="plan13kmf">#REF!</definedName>
    <definedName name="plan13kmf2" localSheetId="3">#REF!</definedName>
    <definedName name="plan13kmf2">#REF!</definedName>
    <definedName name="plan13kmf3" localSheetId="3">#REF!</definedName>
    <definedName name="plan13kmf3">#REF!</definedName>
    <definedName name="plan13kmi" localSheetId="3">#REF!</definedName>
    <definedName name="plan13kmi">#REF!</definedName>
    <definedName name="plan13kmi2" localSheetId="3">#REF!</definedName>
    <definedName name="plan13kmi2">#REF!</definedName>
    <definedName name="plan13kmi3" localSheetId="3">#REF!</definedName>
    <definedName name="plan13kmi3">#REF!</definedName>
    <definedName name="plan13lado1" localSheetId="3">#REF!</definedName>
    <definedName name="plan13lado1">#REF!</definedName>
    <definedName name="plan13lado2" localSheetId="3">#REF!</definedName>
    <definedName name="plan13lado2">#REF!</definedName>
    <definedName name="plan13lado3" localSheetId="3">#REF!</definedName>
    <definedName name="plan13lado3">#REF!</definedName>
    <definedName name="plan13larg1" localSheetId="3">#REF!</definedName>
    <definedName name="plan13larg1">#REF!</definedName>
    <definedName name="plan13larg2" localSheetId="3">#REF!</definedName>
    <definedName name="plan13larg2">#REF!</definedName>
    <definedName name="plan13larg3" localSheetId="3">#REF!</definedName>
    <definedName name="plan13larg3">#REF!</definedName>
    <definedName name="plan13pesototal" localSheetId="3">#REF!</definedName>
    <definedName name="plan13pesototal">#REF!</definedName>
    <definedName name="plan13volumetotal" localSheetId="3">#REF!</definedName>
    <definedName name="plan13volumetotal">#REF!</definedName>
    <definedName name="plan14area1" localSheetId="3">#REF!</definedName>
    <definedName name="plan14area1">#REF!</definedName>
    <definedName name="plan14area2" localSheetId="3">#REF!</definedName>
    <definedName name="plan14area2">#REF!</definedName>
    <definedName name="plan14area3" localSheetId="3">#REF!</definedName>
    <definedName name="plan14area3">#REF!</definedName>
    <definedName name="plan14comp1" localSheetId="3">#REF!</definedName>
    <definedName name="plan14comp1">#REF!</definedName>
    <definedName name="plan14comp2" localSheetId="3">#REF!</definedName>
    <definedName name="plan14comp2">#REF!</definedName>
    <definedName name="plan14comp3" localSheetId="3">#REF!</definedName>
    <definedName name="plan14comp3">#REF!</definedName>
    <definedName name="plan14dia" localSheetId="3">#REF!</definedName>
    <definedName name="plan14dia">#REF!</definedName>
    <definedName name="plan14espeçuramedia" localSheetId="3">#REF!</definedName>
    <definedName name="plan14espeçuramedia">#REF!</definedName>
    <definedName name="plan14kmf" localSheetId="3">#REF!</definedName>
    <definedName name="plan14kmf">#REF!</definedName>
    <definedName name="plan14kmf2" localSheetId="3">#REF!</definedName>
    <definedName name="plan14kmf2">#REF!</definedName>
    <definedName name="plan14kmf3" localSheetId="3">#REF!</definedName>
    <definedName name="plan14kmf3">#REF!</definedName>
    <definedName name="plan14kmi" localSheetId="3">#REF!</definedName>
    <definedName name="plan14kmi">#REF!</definedName>
    <definedName name="plan14kmi2" localSheetId="3">#REF!</definedName>
    <definedName name="plan14kmi2">#REF!</definedName>
    <definedName name="plan14kmi3" localSheetId="3">#REF!</definedName>
    <definedName name="plan14kmi3">#REF!</definedName>
    <definedName name="plan14lado1" localSheetId="3">#REF!</definedName>
    <definedName name="plan14lado1">#REF!</definedName>
    <definedName name="plan14lado2" localSheetId="3">#REF!</definedName>
    <definedName name="plan14lado2">#REF!</definedName>
    <definedName name="plan14lado3" localSheetId="3">#REF!</definedName>
    <definedName name="plan14lado3">#REF!</definedName>
    <definedName name="plan14larg1" localSheetId="3">#REF!</definedName>
    <definedName name="plan14larg1">#REF!</definedName>
    <definedName name="plan14larg2" localSheetId="3">#REF!</definedName>
    <definedName name="plan14larg2">#REF!</definedName>
    <definedName name="plan14larg3" localSheetId="3">#REF!</definedName>
    <definedName name="plan14larg3">#REF!</definedName>
    <definedName name="plan14pesototal" localSheetId="3">#REF!</definedName>
    <definedName name="plan14pesototal">#REF!</definedName>
    <definedName name="plan14volumetotal" localSheetId="3">#REF!</definedName>
    <definedName name="plan14volumetotal">#REF!</definedName>
    <definedName name="plan15area1" localSheetId="3">#REF!</definedName>
    <definedName name="plan15area1">#REF!</definedName>
    <definedName name="plan15area2" localSheetId="3">#REF!</definedName>
    <definedName name="plan15area2">#REF!</definedName>
    <definedName name="plan15area3" localSheetId="3">#REF!</definedName>
    <definedName name="plan15area3">#REF!</definedName>
    <definedName name="plan15comp1" localSheetId="3">#REF!</definedName>
    <definedName name="plan15comp1">#REF!</definedName>
    <definedName name="plan15comp2" localSheetId="3">#REF!</definedName>
    <definedName name="plan15comp2">#REF!</definedName>
    <definedName name="plan15comp3" localSheetId="3">#REF!</definedName>
    <definedName name="plan15comp3">#REF!</definedName>
    <definedName name="plan15dia" localSheetId="3">#REF!</definedName>
    <definedName name="plan15dia">#REF!</definedName>
    <definedName name="plan15espeçuramedia" localSheetId="3">#REF!</definedName>
    <definedName name="plan15espeçuramedia">#REF!</definedName>
    <definedName name="plan15kmf" localSheetId="3">#REF!</definedName>
    <definedName name="plan15kmf">#REF!</definedName>
    <definedName name="plan15kmf2" localSheetId="3">#REF!</definedName>
    <definedName name="plan15kmf2">#REF!</definedName>
    <definedName name="plan15kmf3" localSheetId="3">#REF!</definedName>
    <definedName name="plan15kmf3">#REF!</definedName>
    <definedName name="plan15kmi" localSheetId="3">#REF!</definedName>
    <definedName name="plan15kmi">#REF!</definedName>
    <definedName name="plan15kmi2" localSheetId="3">#REF!</definedName>
    <definedName name="plan15kmi2">#REF!</definedName>
    <definedName name="plan15kmi3" localSheetId="3">#REF!</definedName>
    <definedName name="plan15kmi3">#REF!</definedName>
    <definedName name="plan15lado1" localSheetId="3">#REF!</definedName>
    <definedName name="plan15lado1">#REF!</definedName>
    <definedName name="plan15lado2" localSheetId="3">#REF!</definedName>
    <definedName name="plan15lado2">#REF!</definedName>
    <definedName name="plan15lado3" localSheetId="3">#REF!</definedName>
    <definedName name="plan15lado3">#REF!</definedName>
    <definedName name="plan15larg1" localSheetId="3">#REF!</definedName>
    <definedName name="plan15larg1">#REF!</definedName>
    <definedName name="plan15larg2" localSheetId="3">#REF!</definedName>
    <definedName name="plan15larg2">#REF!</definedName>
    <definedName name="plan15larg3" localSheetId="3">#REF!</definedName>
    <definedName name="plan15larg3">#REF!</definedName>
    <definedName name="plan15pesototal" localSheetId="3">#REF!</definedName>
    <definedName name="plan15pesototal">#REF!</definedName>
    <definedName name="plan15volumetotal" localSheetId="3">#REF!</definedName>
    <definedName name="plan15volumetotal">#REF!</definedName>
    <definedName name="plan16area1" localSheetId="3">#REF!</definedName>
    <definedName name="plan16area1">#REF!</definedName>
    <definedName name="plan16area2" localSheetId="3">#REF!</definedName>
    <definedName name="plan16area2">#REF!</definedName>
    <definedName name="plan16area3" localSheetId="3">#REF!</definedName>
    <definedName name="plan16area3">#REF!</definedName>
    <definedName name="plan16comp1" localSheetId="3">#REF!</definedName>
    <definedName name="plan16comp1">#REF!</definedName>
    <definedName name="plan16comp2" localSheetId="3">#REF!</definedName>
    <definedName name="plan16comp2">#REF!</definedName>
    <definedName name="plan16comp3" localSheetId="3">#REF!</definedName>
    <definedName name="plan16comp3">#REF!</definedName>
    <definedName name="plan16dia" localSheetId="3">#REF!</definedName>
    <definedName name="plan16dia">#REF!</definedName>
    <definedName name="plan16espeçuramedia" localSheetId="3">#REF!</definedName>
    <definedName name="plan16espeçuramedia">#REF!</definedName>
    <definedName name="plan16kmf" localSheetId="3">#REF!</definedName>
    <definedName name="plan16kmf">#REF!</definedName>
    <definedName name="plan16kmf2" localSheetId="3">#REF!</definedName>
    <definedName name="plan16kmf2">#REF!</definedName>
    <definedName name="plan16kmf3" localSheetId="3">#REF!</definedName>
    <definedName name="plan16kmf3">#REF!</definedName>
    <definedName name="plan16kmi" localSheetId="3">#REF!</definedName>
    <definedName name="plan16kmi">#REF!</definedName>
    <definedName name="plan16kmi2" localSheetId="3">#REF!</definedName>
    <definedName name="plan16kmi2">#REF!</definedName>
    <definedName name="plan16kmi3" localSheetId="3">#REF!</definedName>
    <definedName name="plan16kmi3">#REF!</definedName>
    <definedName name="plan16lado1" localSheetId="3">#REF!</definedName>
    <definedName name="plan16lado1">#REF!</definedName>
    <definedName name="plan16lado2" localSheetId="3">#REF!</definedName>
    <definedName name="plan16lado2">#REF!</definedName>
    <definedName name="plan16lado3" localSheetId="3">#REF!</definedName>
    <definedName name="plan16lado3">#REF!</definedName>
    <definedName name="plan16larg1" localSheetId="3">#REF!</definedName>
    <definedName name="plan16larg1">#REF!</definedName>
    <definedName name="plan16larg2" localSheetId="3">#REF!</definedName>
    <definedName name="plan16larg2">#REF!</definedName>
    <definedName name="plan16larg3" localSheetId="3">#REF!</definedName>
    <definedName name="plan16larg3">#REF!</definedName>
    <definedName name="plan16pesototal" localSheetId="3">#REF!</definedName>
    <definedName name="plan16pesototal">#REF!</definedName>
    <definedName name="plan16volumetotal" localSheetId="3">#REF!</definedName>
    <definedName name="plan16volumetotal">#REF!</definedName>
    <definedName name="plan17area1" localSheetId="3">#REF!</definedName>
    <definedName name="plan17area1">#REF!</definedName>
    <definedName name="plan17area2" localSheetId="3">#REF!</definedName>
    <definedName name="plan17area2">#REF!</definedName>
    <definedName name="plan17area3" localSheetId="3">#REF!</definedName>
    <definedName name="plan17area3">#REF!</definedName>
    <definedName name="plan17comp1" localSheetId="3">#REF!</definedName>
    <definedName name="plan17comp1">#REF!</definedName>
    <definedName name="plan17comp2" localSheetId="3">#REF!</definedName>
    <definedName name="plan17comp2">#REF!</definedName>
    <definedName name="plan17comp3" localSheetId="3">#REF!</definedName>
    <definedName name="plan17comp3">#REF!</definedName>
    <definedName name="plan17dia" localSheetId="3">#REF!</definedName>
    <definedName name="plan17dia">#REF!</definedName>
    <definedName name="plan17espeçuramedia" localSheetId="3">#REF!</definedName>
    <definedName name="plan17espeçuramedia">#REF!</definedName>
    <definedName name="plan17kmf" localSheetId="3">#REF!</definedName>
    <definedName name="plan17kmf">#REF!</definedName>
    <definedName name="plan17kmf2" localSheetId="3">#REF!</definedName>
    <definedName name="plan17kmf2">#REF!</definedName>
    <definedName name="plan17kmf3" localSheetId="3">#REF!</definedName>
    <definedName name="plan17kmf3">#REF!</definedName>
    <definedName name="plan17kmi" localSheetId="3">#REF!</definedName>
    <definedName name="plan17kmi">#REF!</definedName>
    <definedName name="plan17kmi2" localSheetId="3">#REF!</definedName>
    <definedName name="plan17kmi2">#REF!</definedName>
    <definedName name="plan17kmi3" localSheetId="3">#REF!</definedName>
    <definedName name="plan17kmi3">#REF!</definedName>
    <definedName name="plan17lado1" localSheetId="3">#REF!</definedName>
    <definedName name="plan17lado1">#REF!</definedName>
    <definedName name="plan17lado2" localSheetId="3">#REF!</definedName>
    <definedName name="plan17lado2">#REF!</definedName>
    <definedName name="plan17lado3" localSheetId="3">#REF!</definedName>
    <definedName name="plan17lado3">#REF!</definedName>
    <definedName name="plan17larg1" localSheetId="3">#REF!</definedName>
    <definedName name="plan17larg1">#REF!</definedName>
    <definedName name="plan17larg2" localSheetId="3">#REF!</definedName>
    <definedName name="plan17larg2">#REF!</definedName>
    <definedName name="plan17larg3" localSheetId="3">#REF!</definedName>
    <definedName name="plan17larg3">#REF!</definedName>
    <definedName name="plan17pesototal" localSheetId="3">#REF!</definedName>
    <definedName name="plan17pesototal">#REF!</definedName>
    <definedName name="plan17volumetotal" localSheetId="3">#REF!</definedName>
    <definedName name="plan17volumetotal">#REF!</definedName>
    <definedName name="plan18area1" localSheetId="3">#REF!</definedName>
    <definedName name="plan18area1">#REF!</definedName>
    <definedName name="plan18area2" localSheetId="3">#REF!</definedName>
    <definedName name="plan18area2">#REF!</definedName>
    <definedName name="plan18area3" localSheetId="3">#REF!</definedName>
    <definedName name="plan18area3">#REF!</definedName>
    <definedName name="plan18comp1" localSheetId="3">#REF!</definedName>
    <definedName name="plan18comp1">#REF!</definedName>
    <definedName name="plan18comp2" localSheetId="3">#REF!</definedName>
    <definedName name="plan18comp2">#REF!</definedName>
    <definedName name="plan18comp3" localSheetId="3">#REF!</definedName>
    <definedName name="plan18comp3">#REF!</definedName>
    <definedName name="plan18dia" localSheetId="3">#REF!</definedName>
    <definedName name="plan18dia">#REF!</definedName>
    <definedName name="plan18espeçuramedia" localSheetId="3">#REF!</definedName>
    <definedName name="plan18espeçuramedia">#REF!</definedName>
    <definedName name="plan18kmf" localSheetId="3">#REF!</definedName>
    <definedName name="plan18kmf">#REF!</definedName>
    <definedName name="plan18kmf2" localSheetId="3">#REF!</definedName>
    <definedName name="plan18kmf2">#REF!</definedName>
    <definedName name="plan18kmf3" localSheetId="3">#REF!</definedName>
    <definedName name="plan18kmf3">#REF!</definedName>
    <definedName name="plan18kmi" localSheetId="3">#REF!</definedName>
    <definedName name="plan18kmi">#REF!</definedName>
    <definedName name="plan18kmi2" localSheetId="3">#REF!</definedName>
    <definedName name="plan18kmi2">#REF!</definedName>
    <definedName name="plan18kmi3" localSheetId="3">#REF!</definedName>
    <definedName name="plan18kmi3">#REF!</definedName>
    <definedName name="plan18lado1" localSheetId="3">#REF!</definedName>
    <definedName name="plan18lado1">#REF!</definedName>
    <definedName name="plan18lado2" localSheetId="3">#REF!</definedName>
    <definedName name="plan18lado2">#REF!</definedName>
    <definedName name="plan18lado3" localSheetId="3">#REF!</definedName>
    <definedName name="plan18lado3">#REF!</definedName>
    <definedName name="plan18larg1" localSheetId="3">#REF!</definedName>
    <definedName name="plan18larg1">#REF!</definedName>
    <definedName name="plan18larg2" localSheetId="3">#REF!</definedName>
    <definedName name="plan18larg2">#REF!</definedName>
    <definedName name="plan18larg3" localSheetId="3">#REF!</definedName>
    <definedName name="plan18larg3">#REF!</definedName>
    <definedName name="plan18pesototal" localSheetId="3">#REF!</definedName>
    <definedName name="plan18pesototal">#REF!</definedName>
    <definedName name="plan18volumetotal" localSheetId="3">#REF!</definedName>
    <definedName name="plan18volumetotal">#REF!</definedName>
    <definedName name="plan19area1" localSheetId="3">#REF!</definedName>
    <definedName name="plan19area1">#REF!</definedName>
    <definedName name="plan19area2" localSheetId="3">#REF!</definedName>
    <definedName name="plan19area2">#REF!</definedName>
    <definedName name="plan19area3" localSheetId="3">#REF!</definedName>
    <definedName name="plan19area3">#REF!</definedName>
    <definedName name="plan19comp1" localSheetId="3">#REF!</definedName>
    <definedName name="plan19comp1">#REF!</definedName>
    <definedName name="plan19comp2" localSheetId="3">#REF!</definedName>
    <definedName name="plan19comp2">#REF!</definedName>
    <definedName name="plan19comp3" localSheetId="3">#REF!</definedName>
    <definedName name="plan19comp3">#REF!</definedName>
    <definedName name="plan19dia" localSheetId="3">#REF!</definedName>
    <definedName name="plan19dia">#REF!</definedName>
    <definedName name="plan19espeçuramedia" localSheetId="3">#REF!</definedName>
    <definedName name="plan19espeçuramedia">#REF!</definedName>
    <definedName name="plan19kmf" localSheetId="3">#REF!</definedName>
    <definedName name="plan19kmf">#REF!</definedName>
    <definedName name="plan19kmf2" localSheetId="3">#REF!</definedName>
    <definedName name="plan19kmf2">#REF!</definedName>
    <definedName name="plan19kmf3" localSheetId="3">#REF!</definedName>
    <definedName name="plan19kmf3">#REF!</definedName>
    <definedName name="plan19kmi" localSheetId="3">#REF!</definedName>
    <definedName name="plan19kmi">#REF!</definedName>
    <definedName name="plan19kmi2" localSheetId="3">#REF!</definedName>
    <definedName name="plan19kmi2">#REF!</definedName>
    <definedName name="plan19kmi3" localSheetId="3">#REF!</definedName>
    <definedName name="plan19kmi3">#REF!</definedName>
    <definedName name="plan19lado1" localSheetId="3">#REF!</definedName>
    <definedName name="plan19lado1">#REF!</definedName>
    <definedName name="plan19lado2" localSheetId="3">#REF!</definedName>
    <definedName name="plan19lado2">#REF!</definedName>
    <definedName name="plan19lado3" localSheetId="3">#REF!</definedName>
    <definedName name="plan19lado3">#REF!</definedName>
    <definedName name="plan19larg1" localSheetId="3">#REF!</definedName>
    <definedName name="plan19larg1">#REF!</definedName>
    <definedName name="plan19larg2" localSheetId="3">#REF!</definedName>
    <definedName name="plan19larg2">#REF!</definedName>
    <definedName name="plan19larg3" localSheetId="3">#REF!</definedName>
    <definedName name="plan19larg3">#REF!</definedName>
    <definedName name="plan19pesototal" localSheetId="3">#REF!</definedName>
    <definedName name="plan19pesototal">#REF!</definedName>
    <definedName name="plan19volumetotal" localSheetId="3">#REF!</definedName>
    <definedName name="plan19volumetotal">#REF!</definedName>
    <definedName name="plan20area1">"$#REF!.$I$11"</definedName>
    <definedName name="plan20area2">"$#REF!.$I$13"</definedName>
    <definedName name="plan20area3">"$#REF!.$I$15"</definedName>
    <definedName name="plan20comp1">"$#REF!.$G$11"</definedName>
    <definedName name="plan20comp2">"$#REF!.$G$13"</definedName>
    <definedName name="plan20comp3">"$#REF!.$G$15"</definedName>
    <definedName name="plan20dia">"$#REF!.$C$9"</definedName>
    <definedName name="plan20espeçuramedia">"$#REF!.$D$78"</definedName>
    <definedName name="plan20kmf">"$#REF!.$H$10"</definedName>
    <definedName name="plan20kmf2">"$#REF!.$H$12"</definedName>
    <definedName name="plan20kmf3">"$#REF!.$H$14"</definedName>
    <definedName name="plan20kmi">"$#REF!.$D$10"</definedName>
    <definedName name="plan20kmi2">"$#REF!.$D$12"</definedName>
    <definedName name="plan20kmi3">"$#REF!.$D$14"</definedName>
    <definedName name="plan20lado1">"$#REF!.$C$11"</definedName>
    <definedName name="plan20lado2">"$#REF!.$C$13"</definedName>
    <definedName name="plan20lado3">"$#REF!.$C$15"</definedName>
    <definedName name="plan20larg1">"$#REF!.$E$11"</definedName>
    <definedName name="plan20larg2">"$#REF!.$E$13"</definedName>
    <definedName name="plan20larg3">"$#REF!.$E$15"</definedName>
    <definedName name="plan20pesototal">"$#REF!.$D$75"</definedName>
    <definedName name="plan20volumetotal">"$#REF!.$D$77"</definedName>
    <definedName name="plan21area1" localSheetId="3">#REF!</definedName>
    <definedName name="plan21area1">#REF!</definedName>
    <definedName name="plan21area2" localSheetId="3">#REF!</definedName>
    <definedName name="plan21area2">#REF!</definedName>
    <definedName name="plan21area3" localSheetId="3">#REF!</definedName>
    <definedName name="plan21area3">#REF!</definedName>
    <definedName name="plan21comp1" localSheetId="3">#REF!</definedName>
    <definedName name="plan21comp1">#REF!</definedName>
    <definedName name="plan21comp2" localSheetId="3">#REF!</definedName>
    <definedName name="plan21comp2">#REF!</definedName>
    <definedName name="plan21comp3" localSheetId="3">#REF!</definedName>
    <definedName name="plan21comp3">#REF!</definedName>
    <definedName name="plan21dia" localSheetId="3">#REF!</definedName>
    <definedName name="plan21dia">#REF!</definedName>
    <definedName name="plan21espeçuramedia" localSheetId="3">#REF!</definedName>
    <definedName name="plan21espeçuramedia">#REF!</definedName>
    <definedName name="plan21kmf" localSheetId="3">#REF!</definedName>
    <definedName name="plan21kmf">#REF!</definedName>
    <definedName name="plan21kmf2" localSheetId="3">#REF!</definedName>
    <definedName name="plan21kmf2">#REF!</definedName>
    <definedName name="plan21kmf3" localSheetId="3">#REF!</definedName>
    <definedName name="plan21kmf3">#REF!</definedName>
    <definedName name="plan21kmi" localSheetId="3">#REF!</definedName>
    <definedName name="plan21kmi">#REF!</definedName>
    <definedName name="plan21kmi2" localSheetId="3">#REF!</definedName>
    <definedName name="plan21kmi2">#REF!</definedName>
    <definedName name="plan21kmi3" localSheetId="3">#REF!</definedName>
    <definedName name="plan21kmi3">#REF!</definedName>
    <definedName name="plan21lado1" localSheetId="3">#REF!</definedName>
    <definedName name="plan21lado1">#REF!</definedName>
    <definedName name="plan21lado2" localSheetId="3">#REF!</definedName>
    <definedName name="plan21lado2">#REF!</definedName>
    <definedName name="plan21lado3" localSheetId="3">#REF!</definedName>
    <definedName name="plan21lado3">#REF!</definedName>
    <definedName name="plan21larg1" localSheetId="3">#REF!</definedName>
    <definedName name="plan21larg1">#REF!</definedName>
    <definedName name="plan21larg2" localSheetId="3">#REF!</definedName>
    <definedName name="plan21larg2">#REF!</definedName>
    <definedName name="plan21larg3" localSheetId="3">#REF!</definedName>
    <definedName name="plan21larg3">#REF!</definedName>
    <definedName name="plan21pesototal" localSheetId="3">#REF!</definedName>
    <definedName name="plan21pesototal">#REF!</definedName>
    <definedName name="plan21volumetotal" localSheetId="3">#REF!</definedName>
    <definedName name="plan21volumetotal">#REF!</definedName>
    <definedName name="plan22area1" localSheetId="3">#REF!</definedName>
    <definedName name="plan22area1">#REF!</definedName>
    <definedName name="plan22area2" localSheetId="3">#REF!</definedName>
    <definedName name="plan22area2">#REF!</definedName>
    <definedName name="plan22area3" localSheetId="3">#REF!</definedName>
    <definedName name="plan22area3">#REF!</definedName>
    <definedName name="plan22comp1" localSheetId="3">#REF!</definedName>
    <definedName name="plan22comp1">#REF!</definedName>
    <definedName name="plan22comp2" localSheetId="3">#REF!</definedName>
    <definedName name="plan22comp2">#REF!</definedName>
    <definedName name="plan22comp3" localSheetId="3">#REF!</definedName>
    <definedName name="plan22comp3">#REF!</definedName>
    <definedName name="plan22dia" localSheetId="3">#REF!</definedName>
    <definedName name="plan22dia">#REF!</definedName>
    <definedName name="plan22espeçuramedia" localSheetId="3">#REF!</definedName>
    <definedName name="plan22espeçuramedia">#REF!</definedName>
    <definedName name="plan22kmf" localSheetId="3">#REF!</definedName>
    <definedName name="plan22kmf">#REF!</definedName>
    <definedName name="plan22kmf2" localSheetId="3">#REF!</definedName>
    <definedName name="plan22kmf2">#REF!</definedName>
    <definedName name="plan22kmf3" localSheetId="3">#REF!</definedName>
    <definedName name="plan22kmf3">#REF!</definedName>
    <definedName name="plan22kmi" localSheetId="3">#REF!</definedName>
    <definedName name="plan22kmi">#REF!</definedName>
    <definedName name="plan22kmi2" localSheetId="3">#REF!</definedName>
    <definedName name="plan22kmi2">#REF!</definedName>
    <definedName name="plan22kmi3" localSheetId="3">#REF!</definedName>
    <definedName name="plan22kmi3">#REF!</definedName>
    <definedName name="plan22lado1" localSheetId="3">#REF!</definedName>
    <definedName name="plan22lado1">#REF!</definedName>
    <definedName name="plan22lado2" localSheetId="3">#REF!</definedName>
    <definedName name="plan22lado2">#REF!</definedName>
    <definedName name="plan22lado3" localSheetId="3">#REF!</definedName>
    <definedName name="plan22lado3">#REF!</definedName>
    <definedName name="plan22larg1" localSheetId="3">#REF!</definedName>
    <definedName name="plan22larg1">#REF!</definedName>
    <definedName name="plan22larg2" localSheetId="3">#REF!</definedName>
    <definedName name="plan22larg2">#REF!</definedName>
    <definedName name="plan22larg3" localSheetId="3">#REF!</definedName>
    <definedName name="plan22larg3">#REF!</definedName>
    <definedName name="plan22pesototal" localSheetId="3">#REF!</definedName>
    <definedName name="plan22pesototal">#REF!</definedName>
    <definedName name="plan22volumetotal" localSheetId="3">#REF!</definedName>
    <definedName name="plan22volumetotal">#REF!</definedName>
    <definedName name="plan23area1" localSheetId="3">#REF!</definedName>
    <definedName name="plan23area1">#REF!</definedName>
    <definedName name="plan23area2" localSheetId="3">#REF!</definedName>
    <definedName name="plan23area2">#REF!</definedName>
    <definedName name="plan23area3" localSheetId="3">#REF!</definedName>
    <definedName name="plan23area3">#REF!</definedName>
    <definedName name="plan23comp1" localSheetId="3">#REF!</definedName>
    <definedName name="plan23comp1">#REF!</definedName>
    <definedName name="plan23comp2" localSheetId="3">#REF!</definedName>
    <definedName name="plan23comp2">#REF!</definedName>
    <definedName name="plan23comp3" localSheetId="3">#REF!</definedName>
    <definedName name="plan23comp3">#REF!</definedName>
    <definedName name="plan23dia" localSheetId="3">#REF!</definedName>
    <definedName name="plan23dia">#REF!</definedName>
    <definedName name="plan23espeçuramedia" localSheetId="3">#REF!</definedName>
    <definedName name="plan23espeçuramedia">#REF!</definedName>
    <definedName name="plan23kmf" localSheetId="3">#REF!</definedName>
    <definedName name="plan23kmf">#REF!</definedName>
    <definedName name="plan23kmf2" localSheetId="3">#REF!</definedName>
    <definedName name="plan23kmf2">#REF!</definedName>
    <definedName name="plan23kmf3" localSheetId="3">#REF!</definedName>
    <definedName name="plan23kmf3">#REF!</definedName>
    <definedName name="plan23kmi" localSheetId="3">#REF!</definedName>
    <definedName name="plan23kmi">#REF!</definedName>
    <definedName name="plan23kmi2" localSheetId="3">#REF!</definedName>
    <definedName name="plan23kmi2">#REF!</definedName>
    <definedName name="plan23kmi3" localSheetId="3">#REF!</definedName>
    <definedName name="plan23kmi3">#REF!</definedName>
    <definedName name="plan23lado1" localSheetId="3">#REF!</definedName>
    <definedName name="plan23lado1">#REF!</definedName>
    <definedName name="plan23lado2" localSheetId="3">#REF!</definedName>
    <definedName name="plan23lado2">#REF!</definedName>
    <definedName name="plan23lado3" localSheetId="3">#REF!</definedName>
    <definedName name="plan23lado3">#REF!</definedName>
    <definedName name="plan23larg1" localSheetId="3">#REF!</definedName>
    <definedName name="plan23larg1">#REF!</definedName>
    <definedName name="plan23larg2" localSheetId="3">#REF!</definedName>
    <definedName name="plan23larg2">#REF!</definedName>
    <definedName name="plan23larg3" localSheetId="3">#REF!</definedName>
    <definedName name="plan23larg3">#REF!</definedName>
    <definedName name="plan23pesototal" localSheetId="3">#REF!</definedName>
    <definedName name="plan23pesototal">#REF!</definedName>
    <definedName name="plan23volumetotal" localSheetId="3">#REF!</definedName>
    <definedName name="plan23volumetotal">#REF!</definedName>
    <definedName name="plan24area1" localSheetId="3">#REF!</definedName>
    <definedName name="plan24area1">#REF!</definedName>
    <definedName name="plan24area2" localSheetId="3">#REF!</definedName>
    <definedName name="plan24area2">#REF!</definedName>
    <definedName name="plan24area3" localSheetId="3">#REF!</definedName>
    <definedName name="plan24area3">#REF!</definedName>
    <definedName name="plan24comp1" localSheetId="3">#REF!</definedName>
    <definedName name="plan24comp1">#REF!</definedName>
    <definedName name="plan24comp2" localSheetId="3">#REF!</definedName>
    <definedName name="plan24comp2">#REF!</definedName>
    <definedName name="plan24comp3" localSheetId="3">#REF!</definedName>
    <definedName name="plan24comp3">#REF!</definedName>
    <definedName name="plan24dia" localSheetId="3">#REF!</definedName>
    <definedName name="plan24dia">#REF!</definedName>
    <definedName name="plan24espeçuramedia" localSheetId="3">#REF!</definedName>
    <definedName name="plan24espeçuramedia">#REF!</definedName>
    <definedName name="plan24kmf" localSheetId="3">#REF!</definedName>
    <definedName name="plan24kmf">#REF!</definedName>
    <definedName name="plan24kmf2" localSheetId="3">#REF!</definedName>
    <definedName name="plan24kmf2">#REF!</definedName>
    <definedName name="plan24kmf3" localSheetId="3">#REF!</definedName>
    <definedName name="plan24kmf3">#REF!</definedName>
    <definedName name="plan24kmi" localSheetId="3">#REF!</definedName>
    <definedName name="plan24kmi">#REF!</definedName>
    <definedName name="plan24kmi2" localSheetId="3">#REF!</definedName>
    <definedName name="plan24kmi2">#REF!</definedName>
    <definedName name="plan24kmi3" localSheetId="3">#REF!</definedName>
    <definedName name="plan24kmi3">#REF!</definedName>
    <definedName name="plan24lado1" localSheetId="3">#REF!</definedName>
    <definedName name="plan24lado1">#REF!</definedName>
    <definedName name="plan24lado2" localSheetId="3">#REF!</definedName>
    <definedName name="plan24lado2">#REF!</definedName>
    <definedName name="plan24lado3" localSheetId="3">#REF!</definedName>
    <definedName name="plan24lado3">#REF!</definedName>
    <definedName name="plan24larg1" localSheetId="3">#REF!</definedName>
    <definedName name="plan24larg1">#REF!</definedName>
    <definedName name="plan24larg2" localSheetId="3">#REF!</definedName>
    <definedName name="plan24larg2">#REF!</definedName>
    <definedName name="plan24larg3" localSheetId="3">#REF!</definedName>
    <definedName name="plan24larg3">#REF!</definedName>
    <definedName name="plan24pesototal" localSheetId="3">#REF!</definedName>
    <definedName name="plan24pesototal">#REF!</definedName>
    <definedName name="plan24volumetotal" localSheetId="3">#REF!</definedName>
    <definedName name="plan24volumetotal">#REF!</definedName>
    <definedName name="plan25area1" localSheetId="3">#REF!</definedName>
    <definedName name="plan25area1">#REF!</definedName>
    <definedName name="plan25area2" localSheetId="3">#REF!</definedName>
    <definedName name="plan25area2">#REF!</definedName>
    <definedName name="plan25area3" localSheetId="3">#REF!</definedName>
    <definedName name="plan25area3">#REF!</definedName>
    <definedName name="plan25comp1" localSheetId="3">#REF!</definedName>
    <definedName name="plan25comp1">#REF!</definedName>
    <definedName name="plan25comp2" localSheetId="3">#REF!</definedName>
    <definedName name="plan25comp2">#REF!</definedName>
    <definedName name="plan25comp3" localSheetId="3">#REF!</definedName>
    <definedName name="plan25comp3">#REF!</definedName>
    <definedName name="plan25dia" localSheetId="3">#REF!</definedName>
    <definedName name="plan25dia">#REF!</definedName>
    <definedName name="plan25espeçuramedia" localSheetId="3">#REF!</definedName>
    <definedName name="plan25espeçuramedia">#REF!</definedName>
    <definedName name="plan25kmf" localSheetId="3">#REF!</definedName>
    <definedName name="plan25kmf">#REF!</definedName>
    <definedName name="plan25kmf2" localSheetId="3">#REF!</definedName>
    <definedName name="plan25kmf2">#REF!</definedName>
    <definedName name="plan25kmf3" localSheetId="3">#REF!</definedName>
    <definedName name="plan25kmf3">#REF!</definedName>
    <definedName name="plan25kmi" localSheetId="3">#REF!</definedName>
    <definedName name="plan25kmi">#REF!</definedName>
    <definedName name="plan25kmi2" localSheetId="3">#REF!</definedName>
    <definedName name="plan25kmi2">#REF!</definedName>
    <definedName name="plan25kmi3" localSheetId="3">#REF!</definedName>
    <definedName name="plan25kmi3">#REF!</definedName>
    <definedName name="plan25lado1" localSheetId="3">#REF!</definedName>
    <definedName name="plan25lado1">#REF!</definedName>
    <definedName name="plan25lado2" localSheetId="3">#REF!</definedName>
    <definedName name="plan25lado2">#REF!</definedName>
    <definedName name="plan25lado3" localSheetId="3">#REF!</definedName>
    <definedName name="plan25lado3">#REF!</definedName>
    <definedName name="plan25larg1" localSheetId="3">#REF!</definedName>
    <definedName name="plan25larg1">#REF!</definedName>
    <definedName name="plan25larg2" localSheetId="3">#REF!</definedName>
    <definedName name="plan25larg2">#REF!</definedName>
    <definedName name="plan25larg3" localSheetId="3">#REF!</definedName>
    <definedName name="plan25larg3">#REF!</definedName>
    <definedName name="plan25pesototal" localSheetId="3">#REF!</definedName>
    <definedName name="plan25pesototal">#REF!</definedName>
    <definedName name="plan25volumetotal" localSheetId="3">#REF!</definedName>
    <definedName name="plan25volumetotal">#REF!</definedName>
    <definedName name="plan26area1" localSheetId="3">#REF!</definedName>
    <definedName name="plan26area1">#REF!</definedName>
    <definedName name="plan26area2" localSheetId="3">#REF!</definedName>
    <definedName name="plan26area2">#REF!</definedName>
    <definedName name="plan26area3" localSheetId="3">#REF!</definedName>
    <definedName name="plan26area3">#REF!</definedName>
    <definedName name="plan26comp1" localSheetId="3">#REF!</definedName>
    <definedName name="plan26comp1">#REF!</definedName>
    <definedName name="plan26comp2" localSheetId="3">#REF!</definedName>
    <definedName name="plan26comp2">#REF!</definedName>
    <definedName name="plan26comp3" localSheetId="3">#REF!</definedName>
    <definedName name="plan26comp3">#REF!</definedName>
    <definedName name="plan26dia" localSheetId="3">#REF!</definedName>
    <definedName name="plan26dia">#REF!</definedName>
    <definedName name="plan26espeçuramedia" localSheetId="3">#REF!</definedName>
    <definedName name="plan26espeçuramedia">#REF!</definedName>
    <definedName name="plan26kmf" localSheetId="3">#REF!</definedName>
    <definedName name="plan26kmf">#REF!</definedName>
    <definedName name="plan26kmf2" localSheetId="3">#REF!</definedName>
    <definedName name="plan26kmf2">#REF!</definedName>
    <definedName name="plan26kmf3" localSheetId="3">#REF!</definedName>
    <definedName name="plan26kmf3">#REF!</definedName>
    <definedName name="plan26kmi" localSheetId="3">#REF!</definedName>
    <definedName name="plan26kmi">#REF!</definedName>
    <definedName name="plan26kmi2" localSheetId="3">#REF!</definedName>
    <definedName name="plan26kmi2">#REF!</definedName>
    <definedName name="plan26kmi3" localSheetId="3">#REF!</definedName>
    <definedName name="plan26kmi3">#REF!</definedName>
    <definedName name="plan26lado1" localSheetId="3">#REF!</definedName>
    <definedName name="plan26lado1">#REF!</definedName>
    <definedName name="plan26lado2" localSheetId="3">#REF!</definedName>
    <definedName name="plan26lado2">#REF!</definedName>
    <definedName name="plan26lado3" localSheetId="3">#REF!</definedName>
    <definedName name="plan26lado3">#REF!</definedName>
    <definedName name="plan26larg1" localSheetId="3">#REF!</definedName>
    <definedName name="plan26larg1">#REF!</definedName>
    <definedName name="plan26larg2" localSheetId="3">#REF!</definedName>
    <definedName name="plan26larg2">#REF!</definedName>
    <definedName name="plan26larg3" localSheetId="3">#REF!</definedName>
    <definedName name="plan26larg3">#REF!</definedName>
    <definedName name="plan26pesototal" localSheetId="3">#REF!</definedName>
    <definedName name="plan26pesototal">#REF!</definedName>
    <definedName name="plan26volumetotal" localSheetId="3">#REF!</definedName>
    <definedName name="plan26volumetotal">#REF!</definedName>
    <definedName name="plan27area1" localSheetId="3">#REF!</definedName>
    <definedName name="plan27area1">#REF!</definedName>
    <definedName name="plan27area2" localSheetId="3">#REF!</definedName>
    <definedName name="plan27area2">#REF!</definedName>
    <definedName name="plan27area3" localSheetId="3">#REF!</definedName>
    <definedName name="plan27area3">#REF!</definedName>
    <definedName name="plan27comp1" localSheetId="3">#REF!</definedName>
    <definedName name="plan27comp1">#REF!</definedName>
    <definedName name="plan27comp2" localSheetId="3">#REF!</definedName>
    <definedName name="plan27comp2">#REF!</definedName>
    <definedName name="plan27comp3" localSheetId="3">#REF!</definedName>
    <definedName name="plan27comp3">#REF!</definedName>
    <definedName name="plan27dia" localSheetId="3">#REF!</definedName>
    <definedName name="plan27dia">#REF!</definedName>
    <definedName name="plan27espeçuramedia" localSheetId="3">#REF!</definedName>
    <definedName name="plan27espeçuramedia">#REF!</definedName>
    <definedName name="plan27kmf" localSheetId="3">#REF!</definedName>
    <definedName name="plan27kmf">#REF!</definedName>
    <definedName name="plan27kmf2" localSheetId="3">#REF!</definedName>
    <definedName name="plan27kmf2">#REF!</definedName>
    <definedName name="plan27kmf3" localSheetId="3">#REF!</definedName>
    <definedName name="plan27kmf3">#REF!</definedName>
    <definedName name="plan27kmi" localSheetId="3">#REF!</definedName>
    <definedName name="plan27kmi">#REF!</definedName>
    <definedName name="plan27kmi2" localSheetId="3">#REF!</definedName>
    <definedName name="plan27kmi2">#REF!</definedName>
    <definedName name="plan27kmi3" localSheetId="3">#REF!</definedName>
    <definedName name="plan27kmi3">#REF!</definedName>
    <definedName name="plan27lado1" localSheetId="3">#REF!</definedName>
    <definedName name="plan27lado1">#REF!</definedName>
    <definedName name="plan27lado2" localSheetId="3">#REF!</definedName>
    <definedName name="plan27lado2">#REF!</definedName>
    <definedName name="plan27lado3" localSheetId="3">#REF!</definedName>
    <definedName name="plan27lado3">#REF!</definedName>
    <definedName name="plan27larg1" localSheetId="3">#REF!</definedName>
    <definedName name="plan27larg1">#REF!</definedName>
    <definedName name="plan27larg2" localSheetId="3">#REF!</definedName>
    <definedName name="plan27larg2">#REF!</definedName>
    <definedName name="plan27larg3" localSheetId="3">#REF!</definedName>
    <definedName name="plan27larg3">#REF!</definedName>
    <definedName name="plan27pesototal" localSheetId="3">#REF!</definedName>
    <definedName name="plan27pesototal">#REF!</definedName>
    <definedName name="plan27volumetotal" localSheetId="3">#REF!</definedName>
    <definedName name="plan27volumetotal">#REF!</definedName>
    <definedName name="plan8area1" localSheetId="3">#REF!</definedName>
    <definedName name="plan8area1">#REF!</definedName>
    <definedName name="plan8area2" localSheetId="3">#REF!</definedName>
    <definedName name="plan8area2">#REF!</definedName>
    <definedName name="plan8area3" localSheetId="3">#REF!</definedName>
    <definedName name="plan8area3">#REF!</definedName>
    <definedName name="plan8comp1" localSheetId="3">#REF!</definedName>
    <definedName name="plan8comp1">#REF!</definedName>
    <definedName name="plan8comp2" localSheetId="3">#REF!</definedName>
    <definedName name="plan8comp2">#REF!</definedName>
    <definedName name="plan8comp3" localSheetId="3">#REF!</definedName>
    <definedName name="plan8comp3">#REF!</definedName>
    <definedName name="plan8dia" localSheetId="3">#REF!</definedName>
    <definedName name="plan8dia">#REF!</definedName>
    <definedName name="plan8espeçuramedia" localSheetId="3">#REF!</definedName>
    <definedName name="plan8espeçuramedia">#REF!</definedName>
    <definedName name="plan8kmf" localSheetId="3">#REF!</definedName>
    <definedName name="plan8kmf">#REF!</definedName>
    <definedName name="plan8kmf2" localSheetId="3">#REF!</definedName>
    <definedName name="plan8kmf2">#REF!</definedName>
    <definedName name="plan8kmf3" localSheetId="3">#REF!</definedName>
    <definedName name="plan8kmf3">#REF!</definedName>
    <definedName name="plan8kmi" localSheetId="3">#REF!</definedName>
    <definedName name="plan8kmi">#REF!</definedName>
    <definedName name="plan8kmi2" localSheetId="3">#REF!</definedName>
    <definedName name="plan8kmi2">#REF!</definedName>
    <definedName name="plan8kmi3" localSheetId="3">#REF!</definedName>
    <definedName name="plan8kmi3">#REF!</definedName>
    <definedName name="plan8lado1" localSheetId="3">#REF!</definedName>
    <definedName name="plan8lado1">#REF!</definedName>
    <definedName name="plan8lado2" localSheetId="3">#REF!</definedName>
    <definedName name="plan8lado2">#REF!</definedName>
    <definedName name="plan8lado3" localSheetId="3">#REF!</definedName>
    <definedName name="plan8lado3">#REF!</definedName>
    <definedName name="plan8larg1" localSheetId="3">#REF!</definedName>
    <definedName name="plan8larg1">#REF!</definedName>
    <definedName name="plan8larg2" localSheetId="3">#REF!</definedName>
    <definedName name="plan8larg2">#REF!</definedName>
    <definedName name="plan8larg3" localSheetId="3">#REF!</definedName>
    <definedName name="plan8larg3">#REF!</definedName>
    <definedName name="plan8pesototal" localSheetId="3">#REF!</definedName>
    <definedName name="plan8pesototal">#REF!</definedName>
    <definedName name="plan8volumetotal" localSheetId="3">#REF!</definedName>
    <definedName name="plan8volumetotal">#REF!</definedName>
    <definedName name="plan9area1" localSheetId="3">#REF!</definedName>
    <definedName name="plan9area1">#REF!</definedName>
    <definedName name="plan9area2" localSheetId="3">#REF!</definedName>
    <definedName name="plan9area2">#REF!</definedName>
    <definedName name="plan9area3" localSheetId="3">#REF!</definedName>
    <definedName name="plan9area3">#REF!</definedName>
    <definedName name="plan9comp1" localSheetId="3">#REF!</definedName>
    <definedName name="plan9comp1">#REF!</definedName>
    <definedName name="plan9comp2" localSheetId="3">#REF!</definedName>
    <definedName name="plan9comp2">#REF!</definedName>
    <definedName name="plan9comp3" localSheetId="3">#REF!</definedName>
    <definedName name="plan9comp3">#REF!</definedName>
    <definedName name="plan9dia" localSheetId="3">#REF!</definedName>
    <definedName name="plan9dia">#REF!</definedName>
    <definedName name="plan9espeçuramedia" localSheetId="3">#REF!</definedName>
    <definedName name="plan9espeçuramedia">#REF!</definedName>
    <definedName name="plan9kmf" localSheetId="3">#REF!</definedName>
    <definedName name="plan9kmf">#REF!</definedName>
    <definedName name="plan9kmf2" localSheetId="3">#REF!</definedName>
    <definedName name="plan9kmf2">#REF!</definedName>
    <definedName name="plan9kmf3" localSheetId="3">#REF!</definedName>
    <definedName name="plan9kmf3">#REF!</definedName>
    <definedName name="plan9kmi" localSheetId="3">#REF!</definedName>
    <definedName name="plan9kmi">#REF!</definedName>
    <definedName name="plan9kmi2" localSheetId="3">#REF!</definedName>
    <definedName name="plan9kmi2">#REF!</definedName>
    <definedName name="plan9kmi3" localSheetId="3">#REF!</definedName>
    <definedName name="plan9kmi3">#REF!</definedName>
    <definedName name="plan9lado1" localSheetId="3">#REF!</definedName>
    <definedName name="plan9lado1">#REF!</definedName>
    <definedName name="plan9lado2" localSheetId="3">#REF!</definedName>
    <definedName name="plan9lado2">#REF!</definedName>
    <definedName name="plan9lado3" localSheetId="3">#REF!</definedName>
    <definedName name="plan9lado3">#REF!</definedName>
    <definedName name="plan9larg1" localSheetId="3">#REF!</definedName>
    <definedName name="plan9larg1">#REF!</definedName>
    <definedName name="plan9larg2" localSheetId="3">#REF!</definedName>
    <definedName name="plan9larg2">#REF!</definedName>
    <definedName name="plan9larg3" localSheetId="3">#REF!</definedName>
    <definedName name="plan9larg3">#REF!</definedName>
    <definedName name="plan9pesototal" localSheetId="3">#REF!</definedName>
    <definedName name="plan9pesototal">#REF!</definedName>
    <definedName name="plan9volumetotal" localSheetId="3">#REF!</definedName>
    <definedName name="plan9volumetotal">#REF!</definedName>
    <definedName name="PLANEJADA" localSheetId="3">#REF!</definedName>
    <definedName name="PLANEJADA">#REF!</definedName>
    <definedName name="PLANILHA">#N/A</definedName>
    <definedName name="PLANILHA_1">#N/A</definedName>
    <definedName name="PLANILHA_2">#N/A</definedName>
    <definedName name="PlanilhasOriginais" localSheetId="3">#REF!</definedName>
    <definedName name="PlanilhasOriginais">#REF!</definedName>
    <definedName name="plano" localSheetId="3">#REF!</definedName>
    <definedName name="plano">#REF!</definedName>
    <definedName name="planReajus" localSheetId="3">#REF!</definedName>
    <definedName name="planReajus">#REF!</definedName>
    <definedName name="PLCD">"$#REF!.$L$39"</definedName>
    <definedName name="PLCD97">"$#REF!.$L$80"</definedName>
    <definedName name="PLDD">"'file:///D:/Meus documentos/ANASTÁCIO/SERCEL/BR262990800.xls'#$SERVIÇOS.$#REF!$#REF!"</definedName>
    <definedName name="PLIQ">"$#REF!.$C$5"</definedName>
    <definedName name="pliq1">"$#REF!.$C$6"</definedName>
    <definedName name="PLMBUQ">"$#REF!.$L$32"</definedName>
    <definedName name="PLVC">"'file:///D:/Meus documentos/ANASTÁCIO/SERCEL/BR262990800.xls'#$SERVIÇOS.$#REF!$#REF!"</definedName>
    <definedName name="PLVD">"'file:///D:/Meus documentos/ANASTÁCIO/SERCEL/BR262990800.xls'#$SERVIÇOS.$#REF!$#REF!"</definedName>
    <definedName name="PLW">"$#REF!.$F$14"</definedName>
    <definedName name="PLWA">"$#REF!.$F$13"</definedName>
    <definedName name="PMF" localSheetId="3">#REF!</definedName>
    <definedName name="PMF">#REF!</definedName>
    <definedName name="PMFRPMAN" localSheetId="3">#REF!</definedName>
    <definedName name="PMFRPMAN">#REF!</definedName>
    <definedName name="PMFTBMAN" localSheetId="3">#REF!</definedName>
    <definedName name="PMFTBMAN">#REF!</definedName>
    <definedName name="PMREC" localSheetId="3">#REF!</definedName>
    <definedName name="PMREC">#REF!</definedName>
    <definedName name="PMUR" localSheetId="8">[1]SERVIÇO!#REF!</definedName>
    <definedName name="PMUR" localSheetId="4">[1]SERVIÇO!#REF!</definedName>
    <definedName name="PMUR" localSheetId="3">[1]SERVIÇO!#REF!</definedName>
    <definedName name="PMUR">[1]SERVIÇO!#REF!</definedName>
    <definedName name="PNPBASELE" localSheetId="3">#REF!</definedName>
    <definedName name="PNPBASELE">#REF!</definedName>
    <definedName name="PNPBASMEC" localSheetId="3">#REF!</definedName>
    <definedName name="PNPBASMEC">#REF!</definedName>
    <definedName name="PO_QUIMICO_4KG" localSheetId="8">#REF!</definedName>
    <definedName name="PO_QUIMICO_4KG" localSheetId="4">#REF!</definedName>
    <definedName name="PO_QUIMICO_4KG" localSheetId="3">#REF!</definedName>
    <definedName name="PO_QUIMICO_4KG">#REF!</definedName>
    <definedName name="PONTALETE" localSheetId="8">#REF!</definedName>
    <definedName name="PONTALETE" localSheetId="4">#REF!</definedName>
    <definedName name="PONTALETE" localSheetId="3">#REF!</definedName>
    <definedName name="PONTALETE">#REF!</definedName>
    <definedName name="Ponte">#N/A</definedName>
    <definedName name="Ponte_1">#N/A</definedName>
    <definedName name="Ponte_2">#N/A</definedName>
    <definedName name="ponteest1650" localSheetId="3">#REF!</definedName>
    <definedName name="ponteest1650">#REF!</definedName>
    <definedName name="ponteest856" localSheetId="3">#REF!</definedName>
    <definedName name="ponteest856">#REF!</definedName>
    <definedName name="ponteest894" localSheetId="3">#REF!</definedName>
    <definedName name="ponteest894">#REF!</definedName>
    <definedName name="PONTEMADEIRA" localSheetId="3">#REF!</definedName>
    <definedName name="PONTEMADEIRA">#REF!</definedName>
    <definedName name="port" localSheetId="8">#REF!</definedName>
    <definedName name="port" localSheetId="3">#REF!</definedName>
    <definedName name="port">#REF!</definedName>
    <definedName name="Posição" localSheetId="3" hidden="1">#REF!</definedName>
    <definedName name="Posição" hidden="1">#REF!</definedName>
    <definedName name="Potencia" localSheetId="3">#REF!</definedName>
    <definedName name="Potencia">#REF!</definedName>
    <definedName name="PP1.1" localSheetId="3">#REF!</definedName>
    <definedName name="PP1.1">#REF!</definedName>
    <definedName name="PP1.10" localSheetId="3">#REF!</definedName>
    <definedName name="PP1.10">#REF!</definedName>
    <definedName name="PP1.11" localSheetId="3">#REF!</definedName>
    <definedName name="PP1.11">#REF!</definedName>
    <definedName name="PP1.12" localSheetId="3">#REF!</definedName>
    <definedName name="PP1.12">#REF!</definedName>
    <definedName name="PP1.13" localSheetId="3">#REF!</definedName>
    <definedName name="PP1.13">#REF!</definedName>
    <definedName name="PP1.14" localSheetId="3">#REF!</definedName>
    <definedName name="PP1.14">#REF!</definedName>
    <definedName name="PP1.15" localSheetId="3">#REF!</definedName>
    <definedName name="PP1.15">#REF!</definedName>
    <definedName name="PP1.2" localSheetId="3">#REF!</definedName>
    <definedName name="PP1.2">#REF!</definedName>
    <definedName name="PP1.3" localSheetId="3">#REF!</definedName>
    <definedName name="PP1.3">#REF!</definedName>
    <definedName name="PP1.4" localSheetId="3">#REF!</definedName>
    <definedName name="PP1.4">#REF!</definedName>
    <definedName name="PP1.5" localSheetId="3">#REF!</definedName>
    <definedName name="PP1.5">#REF!</definedName>
    <definedName name="PP1.6" localSheetId="3">#REF!</definedName>
    <definedName name="PP1.6">#REF!</definedName>
    <definedName name="PP1.7" localSheetId="3">#REF!</definedName>
    <definedName name="PP1.7">#REF!</definedName>
    <definedName name="PP1.8" localSheetId="3">#REF!</definedName>
    <definedName name="PP1.8">#REF!</definedName>
    <definedName name="PP1.9" localSheetId="3">#REF!</definedName>
    <definedName name="PP1.9">#REF!</definedName>
    <definedName name="PPAG" localSheetId="3">#REF!</definedName>
    <definedName name="PPAG">#REF!</definedName>
    <definedName name="PPCOFINS" localSheetId="3">#REF!</definedName>
    <definedName name="PPCOFINS">#REF!</definedName>
    <definedName name="PPFRE" localSheetId="3">#REF!</definedName>
    <definedName name="PPFRE">#REF!</definedName>
    <definedName name="PPICMS" localSheetId="3">#REF!</definedName>
    <definedName name="PPICMS">#REF!</definedName>
    <definedName name="PPIPI" localSheetId="3">#REF!</definedName>
    <definedName name="PPIPI">#REF!</definedName>
    <definedName name="PPPIS" localSheetId="3">#REF!</definedName>
    <definedName name="PPPIS">#REF!</definedName>
    <definedName name="PPREP" localSheetId="3">#REF!</definedName>
    <definedName name="PPREP">#REF!</definedName>
    <definedName name="PPSAL" localSheetId="3">#REF!</definedName>
    <definedName name="PPSAL">#REF!</definedName>
    <definedName name="PQP." localSheetId="3">#REF!</definedName>
    <definedName name="PQP.">#REF!</definedName>
    <definedName name="Prd" hidden="1">#N/A</definedName>
    <definedName name="PrdAux" hidden="1">#N/A</definedName>
    <definedName name="PRDM">"'file:///D:/Meus documentos/ANASTÁCIO/SERCEL/BR262990800.xls'#$SERVIÇOS.$#REF!$#REF!"</definedName>
    <definedName name="PRE" localSheetId="3">#REF!</definedName>
    <definedName name="PRE">#REF!</definedName>
    <definedName name="Preço_Improd." localSheetId="3">#REF!</definedName>
    <definedName name="Preço_Improd.">#REF!</definedName>
    <definedName name="Preço_parcial_15" localSheetId="3">#REF!</definedName>
    <definedName name="Preço_parcial_15">#REF!</definedName>
    <definedName name="Preço_prod." localSheetId="3">#REF!</definedName>
    <definedName name="Preço_prod.">#REF!</definedName>
    <definedName name="preco1" localSheetId="3">#REF!</definedName>
    <definedName name="preco1">#REF!</definedName>
    <definedName name="PREÇOS_10" localSheetId="3">#REF!</definedName>
    <definedName name="PREÇOS_10">#REF!</definedName>
    <definedName name="PREÇOS_17" localSheetId="3">#REF!</definedName>
    <definedName name="PREÇOS_17">#REF!</definedName>
    <definedName name="PREÇOS_6" localSheetId="3">#REF!</definedName>
    <definedName name="PREÇOS_6">#REF!</definedName>
    <definedName name="PREÇOS_7" localSheetId="3">#REF!</definedName>
    <definedName name="PREÇOS_7">#REF!</definedName>
    <definedName name="PREÇOS_8" localSheetId="3">#REF!</definedName>
    <definedName name="PREÇOS_8">#REF!</definedName>
    <definedName name="PREÇOS_9" localSheetId="3">#REF!</definedName>
    <definedName name="PREÇOS_9">#REF!</definedName>
    <definedName name="PREF" localSheetId="8">#REF!</definedName>
    <definedName name="PREF" localSheetId="3">#REF!</definedName>
    <definedName name="PREF">#REF!</definedName>
    <definedName name="prego" localSheetId="8">#REF!</definedName>
    <definedName name="prego" localSheetId="4">#REF!</definedName>
    <definedName name="prego" localSheetId="3">#REF!</definedName>
    <definedName name="prego">#REF!</definedName>
    <definedName name="PREGO_1_X_16" localSheetId="8">#REF!</definedName>
    <definedName name="PREGO_1_X_16" localSheetId="4">#REF!</definedName>
    <definedName name="PREGO_1_X_16" localSheetId="3">#REF!</definedName>
    <definedName name="PREGO_1_X_16">#REF!</definedName>
    <definedName name="PREGO_2_12_X_12" localSheetId="8">#REF!</definedName>
    <definedName name="PREGO_2_12_X_12" localSheetId="4">#REF!</definedName>
    <definedName name="PREGO_2_12_X_12" localSheetId="3">#REF!</definedName>
    <definedName name="PREGO_2_12_X_12">#REF!</definedName>
    <definedName name="PREGO_2_12X10" localSheetId="8">#REF!</definedName>
    <definedName name="PREGO_2_12X10" localSheetId="4">#REF!</definedName>
    <definedName name="PREGO_2_12X10" localSheetId="3">#REF!</definedName>
    <definedName name="PREGO_2_12X10">#REF!</definedName>
    <definedName name="PREGO_2X11" localSheetId="8">#REF!</definedName>
    <definedName name="PREGO_2X11" localSheetId="4">#REF!</definedName>
    <definedName name="PREGO_2X11" localSheetId="3">#REF!</definedName>
    <definedName name="PREGO_2X11">#REF!</definedName>
    <definedName name="PREGO_2X12" localSheetId="8">#REF!</definedName>
    <definedName name="PREGO_2X12" localSheetId="4">#REF!</definedName>
    <definedName name="PREGO_2X12" localSheetId="3">#REF!</definedName>
    <definedName name="PREGO_2X12">#REF!</definedName>
    <definedName name="Print_Area_MI" localSheetId="3">#REF!</definedName>
    <definedName name="Print_Area_MI">#REF!</definedName>
    <definedName name="Print_Area_MI_15" localSheetId="3">#REF!</definedName>
    <definedName name="Print_Area_MI_15">#REF!</definedName>
    <definedName name="Print_Area_MI_19" localSheetId="3">#REF!</definedName>
    <definedName name="Print_Area_MI_19">#REF!</definedName>
    <definedName name="Print_Area_MI_21" localSheetId="3">#REF!</definedName>
    <definedName name="Print_Area_MI_21">#REF!</definedName>
    <definedName name="Print_Area_MI_21_19" localSheetId="3">#REF!</definedName>
    <definedName name="Print_Area_MI_21_19">#REF!</definedName>
    <definedName name="Print_Area_MI_4" localSheetId="3">#REF!</definedName>
    <definedName name="Print_Area_MI_4">#REF!</definedName>
    <definedName name="PRINT_TITLES_MI" localSheetId="3">#REF!</definedName>
    <definedName name="PRINT_TITLES_MI">#REF!</definedName>
    <definedName name="PRINT_TITLES_MI_15" localSheetId="3">#REF!</definedName>
    <definedName name="PRINT_TITLES_MI_15">#REF!</definedName>
    <definedName name="PRINT_TITLES_MI_19" localSheetId="3">#REF!</definedName>
    <definedName name="PRINT_TITLES_MI_19">#REF!</definedName>
    <definedName name="PRINT_TITLES_MI_4" localSheetId="3">#REF!</definedName>
    <definedName name="PRINT_TITLES_MI_4">#REF!</definedName>
    <definedName name="PRMCC">"'file:///D:/Meus documentos/ANASTÁCIO/SERCEL/BR262990800.xls'#$SERVIÇOS.$#REF!$#REF!"</definedName>
    <definedName name="PROD_1" hidden="1">{#N/A,#N/A,TRUE,"Serviços"}</definedName>
    <definedName name="PRODEAGRO" localSheetId="3">#REF!</definedName>
    <definedName name="PRODEAGRO">#REF!</definedName>
    <definedName name="produ" localSheetId="3">#REF!</definedName>
    <definedName name="produ">#REF!</definedName>
    <definedName name="produção" localSheetId="3">#REF!</definedName>
    <definedName name="produção">#REF!</definedName>
    <definedName name="produçao1" localSheetId="3">#REF!</definedName>
    <definedName name="produçao1">#REF!</definedName>
    <definedName name="ProteçãoAmbiental" localSheetId="3">#REF!</definedName>
    <definedName name="ProteçãoAmbiental">#REF!</definedName>
    <definedName name="ProteçãoAmbiental_6">"'file:///Eng_aroldo/Meus documentos/Documents and Settings/All Users/Documentos/BR 364 - Diamantino/Medições/Med 04/MP04.xls'#$'Medição Completa'.$#REF!$#REF!"</definedName>
    <definedName name="PRRMBF">"'file:///D:/Meus documentos/ANASTÁCIO/SERCEL/BR262990800.xls'#$SERVIÇOS.$#REF!$#REF!"</definedName>
    <definedName name="pte">#N/A</definedName>
    <definedName name="pte_1">#N/A</definedName>
    <definedName name="pte_2">#N/A</definedName>
    <definedName name="PTGERAL" localSheetId="8">[1]SERVIÇO!#REF!</definedName>
    <definedName name="PTGERAL" localSheetId="4">[1]SERVIÇO!#REF!</definedName>
    <definedName name="PTGERAL" localSheetId="3">[1]SERVIÇO!#REF!</definedName>
    <definedName name="PTGERAL">[1]SERVIÇO!#REF!</definedName>
    <definedName name="Pto" localSheetId="3">ROUND(#REF!*#REF!,2)</definedName>
    <definedName name="Pto">ROUND(#REF!*#REF!,2)</definedName>
    <definedName name="PTONSUCATA" localSheetId="3">#REF!</definedName>
    <definedName name="PTONSUCATA">#REF!</definedName>
    <definedName name="Pun">#N/A</definedName>
    <definedName name="pz" localSheetId="3">#REF!</definedName>
    <definedName name="pz">#REF!</definedName>
    <definedName name="q" localSheetId="3">#REF!</definedName>
    <definedName name="q">#REF!</definedName>
    <definedName name="QD" localSheetId="3" hidden="1">#REF!</definedName>
    <definedName name="QD" hidden="1">#REF!</definedName>
    <definedName name="Qd.Comp.Miranda" localSheetId="3">'PLANILHA ORÇAMENTÁRIA'!Plan1</definedName>
    <definedName name="Qd.Comp.Miranda">Plan1</definedName>
    <definedName name="Qd.Comp.Miranda_1">#N/A</definedName>
    <definedName name="Qd.Comp.Miranda_2">#N/A</definedName>
    <definedName name="qq" localSheetId="3">#REF!</definedName>
    <definedName name="qq">#REF!</definedName>
    <definedName name="QQ_1">[0]!QQ_1</definedName>
    <definedName name="QQ_2" localSheetId="8">#N/A</definedName>
    <definedName name="QQ_2">'BDI DIFERENCIADO'!QQ_2</definedName>
    <definedName name="qq_2_">#N/A</definedName>
    <definedName name="qq_2__1">#N/A</definedName>
    <definedName name="qq_2__2">#N/A</definedName>
    <definedName name="QQ_2_1">#N/A</definedName>
    <definedName name="QQ_2_2">#N/A</definedName>
    <definedName name="QTD" localSheetId="3" hidden="1">#REF!</definedName>
    <definedName name="QTD" hidden="1">#REF!</definedName>
    <definedName name="QtEq" localSheetId="3" hidden="1">#REF!</definedName>
    <definedName name="QtEq" hidden="1">#REF!</definedName>
    <definedName name="QtMo" localSheetId="3" hidden="1">#REF!</definedName>
    <definedName name="QtMo" hidden="1">#REF!</definedName>
    <definedName name="QtMp" localSheetId="3" hidden="1">#REF!</definedName>
    <definedName name="QtMp" hidden="1">#REF!</definedName>
    <definedName name="QTNULO" localSheetId="8">[1]SERVIÇO!#REF!</definedName>
    <definedName name="QTNULO" localSheetId="4">[1]SERVIÇO!#REF!</definedName>
    <definedName name="QTNULO" localSheetId="3">[1]SERVIÇO!#REF!</definedName>
    <definedName name="QTNULO">[1]SERVIÇO!#REF!</definedName>
    <definedName name="QTPADRAO" localSheetId="8">[1]SERVIÇO!#REF!</definedName>
    <definedName name="QTPADRAO" localSheetId="4">[1]SERVIÇO!#REF!</definedName>
    <definedName name="QTPADRAO" localSheetId="3">[1]SERVIÇO!#REF!</definedName>
    <definedName name="QTPADRAO">[1]SERVIÇO!#REF!</definedName>
    <definedName name="QTRES" localSheetId="8">[1]SERVIÇO!#REF!</definedName>
    <definedName name="QTRES" localSheetId="4">[1]SERVIÇO!#REF!</definedName>
    <definedName name="QTRES" localSheetId="3">[1]SERVIÇO!#REF!</definedName>
    <definedName name="QTRES">[1]SERVIÇO!#REF!</definedName>
    <definedName name="QtTr" localSheetId="3" hidden="1">#REF!</definedName>
    <definedName name="QtTr" hidden="1">#REF!</definedName>
    <definedName name="QUANT" localSheetId="8">[1]SERVIÇO!#REF!</definedName>
    <definedName name="QUANT" localSheetId="4">[1]SERVIÇO!#REF!</definedName>
    <definedName name="QUANT" localSheetId="3">[1]SERVIÇO!#REF!</definedName>
    <definedName name="QUANT">[1]SERVIÇO!#REF!</definedName>
    <definedName name="Quant." localSheetId="3">#REF!</definedName>
    <definedName name="Quant.">#REF!</definedName>
    <definedName name="Quant.1" localSheetId="3">#REF!</definedName>
    <definedName name="Quant.1">#REF!</definedName>
    <definedName name="QUANT_acumu" localSheetId="3">#REF!</definedName>
    <definedName name="QUANT_acumu">#REF!</definedName>
    <definedName name="QUANTIDADE" localSheetId="3">#REF!</definedName>
    <definedName name="QUANTIDADE">#REF!</definedName>
    <definedName name="QUANTIDADE_10" localSheetId="3">#REF!</definedName>
    <definedName name="QUANTIDADE_10">#REF!</definedName>
    <definedName name="QUANTIDADE_10_19" localSheetId="3">#REF!</definedName>
    <definedName name="QUANTIDADE_10_19">#REF!</definedName>
    <definedName name="QUANTIDADE_17" localSheetId="3">#REF!</definedName>
    <definedName name="QUANTIDADE_17">#REF!</definedName>
    <definedName name="QUANTIDADE_17_19" localSheetId="3">#REF!</definedName>
    <definedName name="QUANTIDADE_17_19">#REF!</definedName>
    <definedName name="QUANTIDADE_19" localSheetId="3">#REF!</definedName>
    <definedName name="QUANTIDADE_19">#REF!</definedName>
    <definedName name="QUANTIDADE_6" localSheetId="3">#REF!</definedName>
    <definedName name="QUANTIDADE_6">#REF!</definedName>
    <definedName name="QUANTIDADE_6_19" localSheetId="3">#REF!</definedName>
    <definedName name="QUANTIDADE_6_19">#REF!</definedName>
    <definedName name="QUANTIDADE_7" localSheetId="3">#REF!</definedName>
    <definedName name="QUANTIDADE_7">#REF!</definedName>
    <definedName name="QUANTIDADE_7_19" localSheetId="3">#REF!</definedName>
    <definedName name="QUANTIDADE_7_19">#REF!</definedName>
    <definedName name="QUANTIDADE_8" localSheetId="3">#REF!</definedName>
    <definedName name="QUANTIDADE_8">#REF!</definedName>
    <definedName name="QUANTIDADE_8_19" localSheetId="3">#REF!</definedName>
    <definedName name="QUANTIDADE_8_19">#REF!</definedName>
    <definedName name="QUANTIDADE_9" localSheetId="3">#REF!</definedName>
    <definedName name="QUANTIDADE_9">#REF!</definedName>
    <definedName name="QUANTIDADE_9_19" localSheetId="3">#REF!</definedName>
    <definedName name="QUANTIDADE_9_19">#REF!</definedName>
    <definedName name="QUANTIDADES">[0]!QUANTIDADES</definedName>
    <definedName name="QUANTP" localSheetId="8">[1]SERVIÇO!#REF!</definedName>
    <definedName name="QUANTP" localSheetId="4">[1]SERVIÇO!#REF!</definedName>
    <definedName name="QUANTP" localSheetId="3">[1]SERVIÇO!#REF!</definedName>
    <definedName name="QUANTP">[1]SERVIÇO!#REF!</definedName>
    <definedName name="QUE_P_E_ISSO">[0]!QUE_P_E_ISSO</definedName>
    <definedName name="queiroz" localSheetId="3">#REF!</definedName>
    <definedName name="queiroz">#REF!</definedName>
    <definedName name="quilometros" localSheetId="3">#REF!</definedName>
    <definedName name="quilometros">#REF!</definedName>
    <definedName name="qwer">#N/A</definedName>
    <definedName name="rach">#N/A</definedName>
    <definedName name="rach_1">#N/A</definedName>
    <definedName name="rach_2">#N/A</definedName>
    <definedName name="Rachão">#N/A</definedName>
    <definedName name="Rachão_1">#N/A</definedName>
    <definedName name="Rachão_2">#N/A</definedName>
    <definedName name="RARQIMP" localSheetId="8">[1]SERVIÇO!#REF!</definedName>
    <definedName name="RARQIMP" localSheetId="4">[1]SERVIÇO!#REF!</definedName>
    <definedName name="RARQIMP" localSheetId="3">[1]SERVIÇO!#REF!</definedName>
    <definedName name="RARQIMP">[1]SERVIÇO!#REF!</definedName>
    <definedName name="RBV">[7]Teor!$C$3:$C$7</definedName>
    <definedName name="rc.cerca" localSheetId="3">#REF!</definedName>
    <definedName name="rc.cerca">#REF!</definedName>
    <definedName name="RDGDCELE" localSheetId="3">#REF!</definedName>
    <definedName name="RDGDCELE">#REF!</definedName>
    <definedName name="RDGDCMEC" localSheetId="3">#REF!</definedName>
    <definedName name="RDGDCMEC">#REF!</definedName>
    <definedName name="RDM">"'file:///D:/Meus documentos/ANASTÁCIO/SERCEL/BR262990800.xls'#$SERVIÇOS.$#REF!$#REF!"</definedName>
    <definedName name="rea" localSheetId="3">#REF!</definedName>
    <definedName name="rea">#REF!</definedName>
    <definedName name="rea_4">"$#REF!.$J$#REF!"</definedName>
    <definedName name="rea_5" localSheetId="3">#REF!</definedName>
    <definedName name="rea_5">#REF!</definedName>
    <definedName name="REAJ">"$#REF!.$F$16"</definedName>
    <definedName name="Reajuste_" localSheetId="3">#REF!</definedName>
    <definedName name="Reajuste_">#REF!</definedName>
    <definedName name="REATAPILO" localSheetId="3">#REF!</definedName>
    <definedName name="REATAPILO">#REF!</definedName>
    <definedName name="rec">#N/A</definedName>
    <definedName name="rec_1">#N/A</definedName>
    <definedName name="rec_2">#N/A</definedName>
    <definedName name="REC0MPMBUFMAN">"$#REF!.$I$36"</definedName>
    <definedName name="REC110PI" localSheetId="3">#REF!</definedName>
    <definedName name="REC110PI">#REF!</definedName>
    <definedName name="REC110R" localSheetId="3">#REF!</definedName>
    <definedName name="REC110R">#REF!</definedName>
    <definedName name="REC316PI" localSheetId="3">#REF!</definedName>
    <definedName name="REC316PI">#REF!</definedName>
    <definedName name="REC316R" localSheetId="3">#REF!</definedName>
    <definedName name="REC316R">#REF!</definedName>
    <definedName name="RECADUC" localSheetId="8">[1]SERVIÇO!#REF!</definedName>
    <definedName name="RECADUC" localSheetId="4">[1]SERVIÇO!#REF!</definedName>
    <definedName name="RECADUC" localSheetId="3">[1]SERVIÇO!#REF!</definedName>
    <definedName name="RECADUC">[1]SERVIÇO!#REF!</definedName>
    <definedName name="recc">#N/A</definedName>
    <definedName name="recc_1">#N/A</definedName>
    <definedName name="recc_2">#N/A</definedName>
    <definedName name="RECMANATERRO" localSheetId="3">#REF!</definedName>
    <definedName name="RECMANATERRO">#REF!</definedName>
    <definedName name="RECMECFAIXA">"$#REF!.$I$27"</definedName>
    <definedName name="RECOMECATERRO" localSheetId="3">#REF!</definedName>
    <definedName name="RECOMECATERRO">#REF!</definedName>
    <definedName name="RECOMPMBUFPIL" localSheetId="3">#REF!</definedName>
    <definedName name="RECOMPMBUFPIL">#REF!</definedName>
    <definedName name="RECOMPMBUFREC">"$#REF!.$I$36"</definedName>
    <definedName name="RECOMPMBUQPIL" localSheetId="3">#REF!</definedName>
    <definedName name="RECOMPMBUQPIL">#REF!</definedName>
    <definedName name="RECOMPOSIÇÃO" localSheetId="3">#REF!</definedName>
    <definedName name="RECOMPOSIÇÃO">#REF!</definedName>
    <definedName name="RECOMPOSIÇÃO_7" localSheetId="3">#REF!</definedName>
    <definedName name="RECOMPOSIÇÃO_7">#REF!</definedName>
    <definedName name="RECOMPOSIÇÃOREST" localSheetId="3">#REF!</definedName>
    <definedName name="RECOMPOSIÇÃOREST">#REF!</definedName>
    <definedName name="RECOMPPLACA">"$#REF!.$F$37"</definedName>
    <definedName name="RECOMPREVMAN" localSheetId="3">#REF!</definedName>
    <definedName name="RECOMPREVMAN">#REF!</definedName>
    <definedName name="RECONFORMAÇÃO" localSheetId="3">#REF!</definedName>
    <definedName name="RECONFORMAÇÃO">#REF!</definedName>
    <definedName name="Recorder" localSheetId="3">#REF!</definedName>
    <definedName name="Recorder">#REF!</definedName>
    <definedName name="RECPLACA" localSheetId="3">#REF!</definedName>
    <definedName name="RECPLACA">#REF!</definedName>
    <definedName name="red_3" localSheetId="3">#REF!</definedName>
    <definedName name="red_3">#REF!</definedName>
    <definedName name="REFERENCIA" localSheetId="3">#REF!</definedName>
    <definedName name="REFERENCIA">#REF!</definedName>
    <definedName name="REFERENTE" localSheetId="8">#REF!</definedName>
    <definedName name="REFERENTE" localSheetId="4">#REF!</definedName>
    <definedName name="REFERENTE" localSheetId="3">#REF!</definedName>
    <definedName name="REFERENTE">#REF!</definedName>
    <definedName name="REG" localSheetId="8">#REF!</definedName>
    <definedName name="REG" localSheetId="4">#REF!</definedName>
    <definedName name="REG" localSheetId="3">#REF!</definedName>
    <definedName name="REG">#REF!</definedName>
    <definedName name="REG_SUB_LEITO" localSheetId="3">#REF!</definedName>
    <definedName name="REG_SUB_LEITO">#REF!</definedName>
    <definedName name="regmecfaixa">"$#REF!.$G$46"</definedName>
    <definedName name="REGUA_DUZIA">[3]Insumos!$I$61</definedName>
    <definedName name="REGULA" localSheetId="8">#REF!</definedName>
    <definedName name="REGULA" localSheetId="4">#REF!</definedName>
    <definedName name="REGULA" localSheetId="3">#REF!</definedName>
    <definedName name="REGULA">#REF!</definedName>
    <definedName name="Reimbursement">"Reembolso"</definedName>
    <definedName name="REJUNTE" localSheetId="8">#REF!</definedName>
    <definedName name="REJUNTE" localSheetId="4">#REF!</definedName>
    <definedName name="REJUNTE" localSheetId="3">#REF!</definedName>
    <definedName name="REJUNTE">#REF!</definedName>
    <definedName name="REL" hidden="1">{#N/A,#N/A,TRUE,"Serviços"}</definedName>
    <definedName name="Relat" localSheetId="3" hidden="1">#REF!</definedName>
    <definedName name="Relat" hidden="1">#REF!</definedName>
    <definedName name="relatorio">#N/A</definedName>
    <definedName name="RELATÓRIO_DOS_SERVIÇOS_EXECUTADOS" localSheetId="3">#REF!</definedName>
    <definedName name="RELATÓRIO_DOS_SERVIÇOS_EXECUTADOS">#REF!</definedName>
    <definedName name="relequip" localSheetId="3">#REF!</definedName>
    <definedName name="relequip">#REF!</definedName>
    <definedName name="REMENDO" localSheetId="3">#REF!</definedName>
    <definedName name="REMENDO">#REF!</definedName>
    <definedName name="REMENDOMAN" localSheetId="3">#REF!</definedName>
    <definedName name="REMENDOMAN">#REF!</definedName>
    <definedName name="REMENDOMBUFPIL" localSheetId="3">#REF!</definedName>
    <definedName name="REMENDOMBUFPIL">#REF!</definedName>
    <definedName name="REMENDOMBUQPIL" localSheetId="3">#REF!</definedName>
    <definedName name="REMENDOMBUQPIL">#REF!</definedName>
    <definedName name="REMENDOPROF" localSheetId="3">#REF!</definedName>
    <definedName name="REMENDOPROF">#REF!</definedName>
    <definedName name="REMENDOPROF_7" localSheetId="3">#REF!</definedName>
    <definedName name="REMENDOPROF_7">#REF!</definedName>
    <definedName name="REMENDOPROFMAN" localSheetId="3">#REF!</definedName>
    <definedName name="REMENDOPROFMAN">#REF!</definedName>
    <definedName name="REMENDOPROFREST" localSheetId="3">#REF!</definedName>
    <definedName name="REMENDOPROFREST">#REF!</definedName>
    <definedName name="REMENDOREST" localSheetId="3">#REF!</definedName>
    <definedName name="REMENDOREST">#REF!</definedName>
    <definedName name="REMENDORESTF" localSheetId="3">#REF!</definedName>
    <definedName name="REMENDORESTF">#REF!</definedName>
    <definedName name="REMMANDEBARR">"$#REF!.$I$27"</definedName>
    <definedName name="remmanmatbetman">"$#REF!.$I$27"</definedName>
    <definedName name="REMMBUFMAN">"$#REF!.$M$39"</definedName>
    <definedName name="REMMECMAN">"$#REF!.$I$27"</definedName>
    <definedName name="remoc" localSheetId="3">#REF!</definedName>
    <definedName name="remoc">#REF!</definedName>
    <definedName name="REMOÇÃO" localSheetId="3">#REF!</definedName>
    <definedName name="REMOÇÃO">#REF!</definedName>
    <definedName name="REMOÇÃO_PAV" localSheetId="3">#REF!</definedName>
    <definedName name="REMOÇÃO_PAV">#REF!</definedName>
    <definedName name="Rendimento" localSheetId="3">#REF!</definedName>
    <definedName name="Rendimento">#REF!</definedName>
    <definedName name="res">#N/A</definedName>
    <definedName name="res_1">#N/A</definedName>
    <definedName name="res_2">#N/A</definedName>
    <definedName name="RESIDENCIAROO" localSheetId="3">#REF!</definedName>
    <definedName name="RESIDENCIAROO">#REF!</definedName>
    <definedName name="RESIDENCIAROO1" localSheetId="3">#REF!</definedName>
    <definedName name="RESIDENCIAROO1">#REF!</definedName>
    <definedName name="resultadorendimento" localSheetId="3">#REF!</definedName>
    <definedName name="resultadorendimento">#REF!</definedName>
    <definedName name="RESUMO" localSheetId="8">#N/A</definedName>
    <definedName name="RESUMO">'BDI DIFERENCIADO'!RESUMO</definedName>
    <definedName name="RESUMO_1">#N/A</definedName>
    <definedName name="RESUMO_2">#N/A</definedName>
    <definedName name="resumo2" localSheetId="3">#REF!</definedName>
    <definedName name="resumo2">#REF!</definedName>
    <definedName name="resumou" hidden="1">{#N/A,#N/A,TRUE,"Plan1"}</definedName>
    <definedName name="REV" localSheetId="3">#REF!</definedName>
    <definedName name="REV">#REF!</definedName>
    <definedName name="REV." localSheetId="3">#REF!</definedName>
    <definedName name="REV.">#REF!</definedName>
    <definedName name="REV.PRIMÁRIO" localSheetId="3">#REF!</definedName>
    <definedName name="REV.PRIMÁRIO">#REF!</definedName>
    <definedName name="RG" localSheetId="3">#REF!</definedName>
    <definedName name="RG">#REF!</definedName>
    <definedName name="ridbeb" localSheetId="8">[1]SERVIÇO!#REF!</definedName>
    <definedName name="ridbeb" localSheetId="4">[1]SERVIÇO!#REF!</definedName>
    <definedName name="ridbeb" localSheetId="3">[1]SERVIÇO!#REF!</definedName>
    <definedName name="ridbeb">[1]SERVIÇO!#REF!</definedName>
    <definedName name="RIDCHAF" localSheetId="8">[1]SERVIÇO!#REF!</definedName>
    <definedName name="RIDCHAF" localSheetId="4">[1]SERVIÇO!#REF!</definedName>
    <definedName name="RIDCHAF" localSheetId="3">[1]SERVIÇO!#REF!</definedName>
    <definedName name="RIDCHAF">[1]SERVIÇO!#REF!</definedName>
    <definedName name="ridres05" localSheetId="8">[1]SERVIÇO!#REF!</definedName>
    <definedName name="ridres05" localSheetId="4">[1]SERVIÇO!#REF!</definedName>
    <definedName name="ridres05" localSheetId="3">[1]SERVIÇO!#REF!</definedName>
    <definedName name="ridres05">[1]SERVIÇO!#REF!</definedName>
    <definedName name="RIDRES10" localSheetId="8">[1]SERVIÇO!#REF!</definedName>
    <definedName name="RIDRES10" localSheetId="4">[1]SERVIÇO!#REF!</definedName>
    <definedName name="RIDRES10" localSheetId="3">[1]SERVIÇO!#REF!</definedName>
    <definedName name="RIDRES10">[1]SERVIÇO!#REF!</definedName>
    <definedName name="RIDRES15" localSheetId="8">[1]SERVIÇO!#REF!</definedName>
    <definedName name="RIDRES15" localSheetId="4">[1]SERVIÇO!#REF!</definedName>
    <definedName name="RIDRES15" localSheetId="3">[1]SERVIÇO!#REF!</definedName>
    <definedName name="RIDRES15">[1]SERVIÇO!#REF!</definedName>
    <definedName name="RIOMACHADO" localSheetId="3">#REF!</definedName>
    <definedName name="RIOMACHADO">#REF!</definedName>
    <definedName name="RIOMUQUI" localSheetId="3">#REF!</definedName>
    <definedName name="RIOMUQUI">#REF!</definedName>
    <definedName name="RIONOVE" localSheetId="3">#REF!</definedName>
    <definedName name="RIONOVE">#REF!</definedName>
    <definedName name="RIORIACHUELO" localSheetId="3">#REF!</definedName>
    <definedName name="RIORIACHUELO">#REF!</definedName>
    <definedName name="RIOSÃOPEDRO" localSheetId="3">#REF!</definedName>
    <definedName name="RIOSÃOPEDRO">#REF!</definedName>
    <definedName name="RIOSOLEDADE" localSheetId="3">#REF!</definedName>
    <definedName name="RIOSOLEDADE">#REF!</definedName>
    <definedName name="RIPAO">[3]Insumos!$I$61</definedName>
    <definedName name="RIPÃO" localSheetId="8">#REF!</definedName>
    <definedName name="RIPÃO" localSheetId="4">#REF!</definedName>
    <definedName name="RIPÃO" localSheetId="3">#REF!</definedName>
    <definedName name="RIPÃO">#REF!</definedName>
    <definedName name="RIPÃO_COMUM">[3]Insumos!$I$61</definedName>
    <definedName name="RIPÃO_MAD_LEI" localSheetId="8">#REF!</definedName>
    <definedName name="RIPÃO_MAD_LEI" localSheetId="4">#REF!</definedName>
    <definedName name="RIPÃO_MAD_LEI" localSheetId="3">#REF!</definedName>
    <definedName name="RIPÃO_MAD_LEI">#REF!</definedName>
    <definedName name="RJMODELE" localSheetId="3">#REF!</definedName>
    <definedName name="RJMODELE">#REF!</definedName>
    <definedName name="RJMODMEC" localSheetId="3">#REF!</definedName>
    <definedName name="RJMODMEC">#REF!</definedName>
    <definedName name="RL_1C" localSheetId="3">#REF!</definedName>
    <definedName name="RL_1C">#REF!</definedName>
    <definedName name="RL_1C_7" localSheetId="3">#REF!</definedName>
    <definedName name="RL_1C_7">#REF!</definedName>
    <definedName name="RL_1CMAN" localSheetId="3">#REF!</definedName>
    <definedName name="RL_1CMAN">#REF!</definedName>
    <definedName name="RL_1CREST" localSheetId="3">#REF!</definedName>
    <definedName name="RL_1CREST">#REF!</definedName>
    <definedName name="RLCORMANRESTF" localSheetId="3">#REF!</definedName>
    <definedName name="RLCORMANRESTF">#REF!</definedName>
    <definedName name="RLREMRESTF" localSheetId="3">#REF!</definedName>
    <definedName name="RLREMRESTF">#REF!</definedName>
    <definedName name="RLRPMAN" localSheetId="3">#REF!</definedName>
    <definedName name="RLRPMAN">#REF!</definedName>
    <definedName name="RLTBMAN" localSheetId="3">#REF!</definedName>
    <definedName name="RLTBMAN">#REF!</definedName>
    <definedName name="RLTBRESTF" localSheetId="3">#REF!</definedName>
    <definedName name="RLTBRESTF">#REF!</definedName>
    <definedName name="RM">"$#REF!.$E$31"</definedName>
    <definedName name="RM1C" localSheetId="3">#REF!</definedName>
    <definedName name="RM1C">#REF!</definedName>
    <definedName name="RM1CTBFMAN" localSheetId="3">#REF!</definedName>
    <definedName name="RM1CTBFMAN">#REF!</definedName>
    <definedName name="RM1CW">"$#REF!.$G$14"</definedName>
    <definedName name="RM1CWA">"$#REF!.$G$13"</definedName>
    <definedName name="RMA" localSheetId="8">'[2]PRO-08'!#REF!</definedName>
    <definedName name="RMA" localSheetId="4">'[2]PRO-08'!#REF!</definedName>
    <definedName name="RMA" localSheetId="3">'[2]PRO-08'!#REF!</definedName>
    <definedName name="RMA">'[2]PRO-08'!#REF!</definedName>
    <definedName name="RMANUAL" localSheetId="3">#REF!</definedName>
    <definedName name="RMANUAL">#REF!</definedName>
    <definedName name="RMAW">"$#REF!.$E$30"</definedName>
    <definedName name="RMAWA">"$#REF!.$E$29"</definedName>
    <definedName name="RMCC">"'file:///D:/Meus documentos/ANASTÁCIO/SERCEL/BR262990800.xls'#$SERVIÇOS.$#REF!$#REF!"</definedName>
    <definedName name="RMCCW">"$#REF!.$J$33"</definedName>
    <definedName name="RMCCWA">"$#REF!.$J$32"</definedName>
    <definedName name="RMECANIZADA" localSheetId="3">#REF!</definedName>
    <definedName name="RMECANIZADA">#REF!</definedName>
    <definedName name="RMOIENGELE" localSheetId="3">#REF!</definedName>
    <definedName name="RMOIENGELE">#REF!</definedName>
    <definedName name="RMOIENGMEC" localSheetId="3">#REF!</definedName>
    <definedName name="RMOIENGMEC">#REF!</definedName>
    <definedName name="RMOIMONELE" localSheetId="3">#REF!</definedName>
    <definedName name="RMOIMONELE">#REF!</definedName>
    <definedName name="RMOIMONMEC" localSheetId="3">#REF!</definedName>
    <definedName name="RMOIMONMEC">#REF!</definedName>
    <definedName name="RMOIPROELE" localSheetId="3">#REF!</definedName>
    <definedName name="RMOIPROELE">#REF!</definedName>
    <definedName name="RMOIPROMEC" localSheetId="3">#REF!</definedName>
    <definedName name="RMOIPROMEC">#REF!</definedName>
    <definedName name="RMTOTAL">"$#REF!.$G$12"</definedName>
    <definedName name="RMW">"$#REF!.$E$33"</definedName>
    <definedName name="RMWA">"$#REF!.$E$32"</definedName>
    <definedName name="RMZ">"'file:///D:/Meus documentos/ANASTÁCIO/SERCEL/BR262990800.xls'#$SERVIÇOS.$#REF!$#REF!"</definedName>
    <definedName name="RMZW">"$#REF!.$J$30"</definedName>
    <definedName name="RMZWA">"$#REF!.$J$29"</definedName>
    <definedName name="RO" localSheetId="3">#REF!</definedName>
    <definedName name="RO">#REF!</definedName>
    <definedName name="ROCCOLMAN" localSheetId="3">#REF!</definedName>
    <definedName name="ROCCOLMAN">#REF!</definedName>
    <definedName name="ROÇMANMAN" localSheetId="3">#REF!</definedName>
    <definedName name="ROÇMANMAN">#REF!</definedName>
    <definedName name="ROÇMECMAN">"$#REF!.$I$27"</definedName>
    <definedName name="ROÇO1" localSheetId="3">'PLANILHA ORÇAMENTÁRIA'!Plan1</definedName>
    <definedName name="ROÇO1">Plan1</definedName>
    <definedName name="ROÇO1_1">#N/A</definedName>
    <definedName name="ROÇO1_2">#N/A</definedName>
    <definedName name="Rodapé" localSheetId="3">#REF!</definedName>
    <definedName name="Rodapé">#REF!</definedName>
    <definedName name="RODAPE_CINZA_CORUMBA" localSheetId="8">#REF!</definedName>
    <definedName name="RODAPE_CINZA_CORUMBA" localSheetId="4">#REF!</definedName>
    <definedName name="RODAPE_CINZA_CORUMBA" localSheetId="3">#REF!</definedName>
    <definedName name="RODAPE_CINZA_CORUMBA">#REF!</definedName>
    <definedName name="RODOVIA">"$#REF!.$B$3"</definedName>
    <definedName name="Rodovia___................" localSheetId="3">#REF!</definedName>
    <definedName name="Rodovia___................">#REF!</definedName>
    <definedName name="ROMANO" localSheetId="8">[1]SERVIÇO!#REF!</definedName>
    <definedName name="ROMANO" localSheetId="4">[1]SERVIÇO!#REF!</definedName>
    <definedName name="ROMANO" localSheetId="3">[1]SERVIÇO!#REF!</definedName>
    <definedName name="ROMANO">[1]SERVIÇO!#REF!</definedName>
    <definedName name="ROSA" localSheetId="3">#REF!</definedName>
    <definedName name="ROSA">#REF!</definedName>
    <definedName name="ROTCOMP" localSheetId="8">[1]SERVIÇO!#REF!</definedName>
    <definedName name="ROTCOMP" localSheetId="4">[1]SERVIÇO!#REF!</definedName>
    <definedName name="ROTCOMP" localSheetId="3">[1]SERVIÇO!#REF!</definedName>
    <definedName name="ROTCOMP">[1]SERVIÇO!#REF!</definedName>
    <definedName name="ROTIMP" localSheetId="8">[1]SERVIÇO!#REF!</definedName>
    <definedName name="ROTIMP" localSheetId="4">[1]SERVIÇO!#REF!</definedName>
    <definedName name="ROTIMP" localSheetId="3">[1]SERVIÇO!#REF!</definedName>
    <definedName name="ROTIMP">[1]SERVIÇO!#REF!</definedName>
    <definedName name="Rotina1" localSheetId="3">#REF!</definedName>
    <definedName name="Rotina1">#REF!</definedName>
    <definedName name="ROTRES" localSheetId="8">[1]SERVIÇO!#REF!</definedName>
    <definedName name="ROTRES" localSheetId="4">[1]SERVIÇO!#REF!</definedName>
    <definedName name="ROTRES" localSheetId="3">[1]SERVIÇO!#REF!</definedName>
    <definedName name="ROTRES">[1]SERVIÇO!#REF!</definedName>
    <definedName name="ROXO" localSheetId="3">#REF!</definedName>
    <definedName name="ROXO">#REF!</definedName>
    <definedName name="RP110PI" localSheetId="3">#REF!</definedName>
    <definedName name="RP110PI">#REF!</definedName>
    <definedName name="RP110R" localSheetId="3">#REF!</definedName>
    <definedName name="RP110R">#REF!</definedName>
    <definedName name="RP316PI" localSheetId="3">#REF!</definedName>
    <definedName name="RP316PI">#REF!</definedName>
    <definedName name="RP316R" localSheetId="3">#REF!</definedName>
    <definedName name="RP316R">#REF!</definedName>
    <definedName name="RP423PI" localSheetId="3">#REF!</definedName>
    <definedName name="RP423PI">#REF!</definedName>
    <definedName name="RP423R" localSheetId="3">#REF!</definedName>
    <definedName name="RP423R">#REF!</definedName>
    <definedName name="rpcbuqm">"$#REF!.$G$44"</definedName>
    <definedName name="RPFMAN" localSheetId="3">#REF!</definedName>
    <definedName name="RPFMAN">#REF!</definedName>
    <definedName name="rptransptotal">"$#REF!.$H$44"</definedName>
    <definedName name="RPW">"$#REF!.$K$36"</definedName>
    <definedName name="RPWA">"$#REF!.$K$35"</definedName>
    <definedName name="RPZ">"'file:///D:/Meus documentos/ANASTÁCIO/SERCEL/BR262990800.xls'#$SERVIÇOS.$#REF!$#REF!"</definedName>
    <definedName name="RQTADUC" localSheetId="8">[1]SERVIÇO!#REF!</definedName>
    <definedName name="RQTADUC" localSheetId="4">[1]SERVIÇO!#REF!</definedName>
    <definedName name="RQTADUC" localSheetId="3">[1]SERVIÇO!#REF!</definedName>
    <definedName name="RQTADUC">[1]SERVIÇO!#REF!</definedName>
    <definedName name="rqtbeb" localSheetId="8">[1]SERVIÇO!#REF!</definedName>
    <definedName name="rqtbeb" localSheetId="4">[1]SERVIÇO!#REF!</definedName>
    <definedName name="rqtbeb" localSheetId="3">[1]SERVIÇO!#REF!</definedName>
    <definedName name="rqtbeb">[1]SERVIÇO!#REF!</definedName>
    <definedName name="RQTCHAF" localSheetId="8">[1]SERVIÇO!#REF!</definedName>
    <definedName name="RQTCHAF" localSheetId="4">[1]SERVIÇO!#REF!</definedName>
    <definedName name="RQTCHAF" localSheetId="3">[1]SERVIÇO!#REF!</definedName>
    <definedName name="RQTCHAF">[1]SERVIÇO!#REF!</definedName>
    <definedName name="RQTDERV" localSheetId="8">[1]SERVIÇO!#REF!</definedName>
    <definedName name="RQTDERV" localSheetId="4">[1]SERVIÇO!#REF!</definedName>
    <definedName name="RQTDERV" localSheetId="3">[1]SERVIÇO!#REF!</definedName>
    <definedName name="RQTDERV">[1]SERVIÇO!#REF!</definedName>
    <definedName name="rr" localSheetId="3">#REF!</definedName>
    <definedName name="rr">#REF!</definedName>
    <definedName name="rr.2c" localSheetId="3">#REF!</definedName>
    <definedName name="rr.2c">#REF!</definedName>
    <definedName name="rr.2c_pint" localSheetId="3">#REF!</definedName>
    <definedName name="rr.2c_pint">#REF!</definedName>
    <definedName name="rr_15" localSheetId="3">#REF!</definedName>
    <definedName name="rr_15">#REF!</definedName>
    <definedName name="RR_1C" localSheetId="3">#REF!</definedName>
    <definedName name="RR_1C">#REF!</definedName>
    <definedName name="RR_1C_20">"$'QUANT SERV MAN _5ª_'.$#REF!$#REF!"</definedName>
    <definedName name="RR_1C_7" localSheetId="3">#REF!</definedName>
    <definedName name="RR_1C_7">#REF!</definedName>
    <definedName name="RR_1CMAN" localSheetId="3">#REF!</definedName>
    <definedName name="RR_1CMAN">#REF!</definedName>
    <definedName name="RR_1CREST" localSheetId="3">#REF!</definedName>
    <definedName name="RR_1CREST">#REF!</definedName>
    <definedName name="RR_2C" localSheetId="3">#REF!</definedName>
    <definedName name="RR_2C">#REF!</definedName>
    <definedName name="RR_2C_4">"$'memória de calculo_liquida'.$#REF!$#REF!"</definedName>
    <definedName name="rr_4" localSheetId="3">#REF!</definedName>
    <definedName name="rr_4">#REF!</definedName>
    <definedName name="RR1CF" localSheetId="3">#REF!</definedName>
    <definedName name="RR1CF">#REF!</definedName>
    <definedName name="RR1CW">"$#REF!.$H$14"</definedName>
    <definedName name="RR1CWA">"$#REF!.$H$13"</definedName>
    <definedName name="RRCOR" localSheetId="3">#REF!</definedName>
    <definedName name="RRCOR">#REF!</definedName>
    <definedName name="RRCOR1" localSheetId="3">#REF!</definedName>
    <definedName name="RRCOR1">#REF!</definedName>
    <definedName name="RRCORMANMANQ" localSheetId="3">#REF!</definedName>
    <definedName name="RRCORMANMANQ">#REF!</definedName>
    <definedName name="RRCORMANMANQ_8" localSheetId="3">#REF!</definedName>
    <definedName name="RRCORMANMANQ_8">#REF!</definedName>
    <definedName name="RRCORMANRESTF" localSheetId="3">#REF!</definedName>
    <definedName name="RRCORMANRESTF">#REF!</definedName>
    <definedName name="RRCORMANRESTQ" localSheetId="3">#REF!</definedName>
    <definedName name="RRCORMANRESTQ">#REF!</definedName>
    <definedName name="RRCORREST" localSheetId="3">#REF!</definedName>
    <definedName name="RRCORREST">#REF!</definedName>
    <definedName name="rres05" localSheetId="8">[1]SERVIÇO!#REF!</definedName>
    <definedName name="rres05" localSheetId="4">[1]SERVIÇO!#REF!</definedName>
    <definedName name="rres05" localSheetId="3">[1]SERVIÇO!#REF!</definedName>
    <definedName name="rres05">[1]SERVIÇO!#REF!</definedName>
    <definedName name="RRES10" localSheetId="8">[1]SERVIÇO!#REF!</definedName>
    <definedName name="RRES10" localSheetId="4">[1]SERVIÇO!#REF!</definedName>
    <definedName name="RRES10" localSheetId="3">[1]SERVIÇO!#REF!</definedName>
    <definedName name="RRES10">[1]SERVIÇO!#REF!</definedName>
    <definedName name="RRES15" localSheetId="8">[1]SERVIÇO!#REF!</definedName>
    <definedName name="RRES15" localSheetId="4">[1]SERVIÇO!#REF!</definedName>
    <definedName name="RRES15" localSheetId="3">[1]SERVIÇO!#REF!</definedName>
    <definedName name="RRES15">[1]SERVIÇO!#REF!</definedName>
    <definedName name="RRES20" localSheetId="8">[1]SERVIÇO!#REF!</definedName>
    <definedName name="RRES20" localSheetId="4">[1]SERVIÇO!#REF!</definedName>
    <definedName name="RRES20" localSheetId="3">[1]SERVIÇO!#REF!</definedName>
    <definedName name="RRES20">[1]SERVIÇO!#REF!</definedName>
    <definedName name="rrff" hidden="1">{#N/A,#N/A,TRUE,"Serviços"}</definedName>
    <definedName name="RRMBF">"'file:///D:/Meus documentos/ANASTÁCIO/SERCEL/BR262990800.xls'#$SERVIÇOS.$#REF!$#REF!"</definedName>
    <definedName name="RRMBUQ">"$#REF!.$H$32"</definedName>
    <definedName name="RRMBUQW">"$#REF!.$H$34"</definedName>
    <definedName name="RRMBUQWA">"$#REF!.$H$33"</definedName>
    <definedName name="RRR" localSheetId="8">[1]SERVIÇO!#REF!</definedName>
    <definedName name="RRR" localSheetId="4">[1]SERVIÇO!#REF!</definedName>
    <definedName name="RRR" localSheetId="3">[1]SERVIÇO!#REF!</definedName>
    <definedName name="RRR">[1]SERVIÇO!#REF!</definedName>
    <definedName name="RRREC" localSheetId="3">#REF!</definedName>
    <definedName name="RRREC">#REF!</definedName>
    <definedName name="RRREC_7" localSheetId="3">#REF!</definedName>
    <definedName name="RRREC_7">#REF!</definedName>
    <definedName name="RRREC_9" localSheetId="3">#REF!</definedName>
    <definedName name="RRREC_9">#REF!</definedName>
    <definedName name="RRRECMAN" localSheetId="3">#REF!</definedName>
    <definedName name="RRRECMAN">#REF!</definedName>
    <definedName name="RRRECREST" localSheetId="3">#REF!</definedName>
    <definedName name="RRRECREST">#REF!</definedName>
    <definedName name="RRTEMP" localSheetId="8">[1]SERVIÇO!#REF!</definedName>
    <definedName name="RRTEMP" localSheetId="4">[1]SERVIÇO!#REF!</definedName>
    <definedName name="RRTEMP" localSheetId="3">[1]SERVIÇO!#REF!</definedName>
    <definedName name="RRTEMP">[1]SERVIÇO!#REF!</definedName>
    <definedName name="RRTOTAL">"$#REF!.$H$12"</definedName>
    <definedName name="RS" localSheetId="8">#REF!</definedName>
    <definedName name="RS" localSheetId="4">#REF!</definedName>
    <definedName name="RS" localSheetId="3">#REF!</definedName>
    <definedName name="RS">#REF!</definedName>
    <definedName name="RSEQ" localSheetId="8">[1]SERVIÇO!#REF!</definedName>
    <definedName name="RSEQ" localSheetId="4">[1]SERVIÇO!#REF!</definedName>
    <definedName name="RSEQ" localSheetId="3">[1]SERVIÇO!#REF!</definedName>
    <definedName name="RSEQ">[1]SERVIÇO!#REF!</definedName>
    <definedName name="RSUBTOT" localSheetId="8">[1]SERVIÇO!#REF!</definedName>
    <definedName name="RSUBTOT" localSheetId="4">[1]SERVIÇO!#REF!</definedName>
    <definedName name="RSUBTOT" localSheetId="3">[1]SERVIÇO!#REF!</definedName>
    <definedName name="RSUBTOT">[1]SERVIÇO!#REF!</definedName>
    <definedName name="rtitbeb" localSheetId="8">[1]SERVIÇO!#REF!</definedName>
    <definedName name="rtitbeb" localSheetId="4">[1]SERVIÇO!#REF!</definedName>
    <definedName name="rtitbeb" localSheetId="3">[1]SERVIÇO!#REF!</definedName>
    <definedName name="rtitbeb">[1]SERVIÇO!#REF!</definedName>
    <definedName name="RTITCHAF" localSheetId="8">[1]SERVIÇO!#REF!</definedName>
    <definedName name="RTITCHAF" localSheetId="4">[1]SERVIÇO!#REF!</definedName>
    <definedName name="RTITCHAF" localSheetId="3">[1]SERVIÇO!#REF!</definedName>
    <definedName name="RTITCHAF">[1]SERVIÇO!#REF!</definedName>
    <definedName name="rtubos" localSheetId="8">[1]SERVIÇO!#REF!</definedName>
    <definedName name="rtubos" localSheetId="4">[1]SERVIÇO!#REF!</definedName>
    <definedName name="rtubos" localSheetId="3">[1]SERVIÇO!#REF!</definedName>
    <definedName name="rtubos">[1]SERVIÇO!#REF!</definedName>
    <definedName name="ruas" localSheetId="8">#REF!</definedName>
    <definedName name="ruas" localSheetId="3">#REF!</definedName>
    <definedName name="ruas">#REF!</definedName>
    <definedName name="s" localSheetId="8">#REF!</definedName>
    <definedName name="s" localSheetId="3">#REF!</definedName>
    <definedName name="s">#REF!</definedName>
    <definedName name="SARRAFO" localSheetId="8">#REF!</definedName>
    <definedName name="SARRAFO" localSheetId="4">#REF!</definedName>
    <definedName name="SARRAFO" localSheetId="3">#REF!</definedName>
    <definedName name="SARRAFO">#REF!</definedName>
    <definedName name="SASASA" hidden="1">{#N/A,#N/A,FALSE,"MO (2)"}</definedName>
    <definedName name="saux" localSheetId="3">#REF!</definedName>
    <definedName name="saux">#REF!</definedName>
    <definedName name="sbg" localSheetId="8">#REF!</definedName>
    <definedName name="sbg" localSheetId="4">#REF!</definedName>
    <definedName name="sbg" localSheetId="3">#REF!</definedName>
    <definedName name="sbg">#REF!</definedName>
    <definedName name="SBRP">"'file:///D:/Meus documentos/ANASTÁCIO/SERCEL/BR262990800.xls'#$SERVIÇOS.$#REF!$#REF!"</definedName>
    <definedName name="SBTC" localSheetId="8">#REF!</definedName>
    <definedName name="SBTC" localSheetId="4">#REF!</definedName>
    <definedName name="SBTC" localSheetId="3">#REF!</definedName>
    <definedName name="SBTC">#REF!</definedName>
    <definedName name="se" localSheetId="8">#REF!</definedName>
    <definedName name="se" localSheetId="3">#REF!</definedName>
    <definedName name="se">#REF!</definedName>
    <definedName name="SEGMENTO">"$#REF!.$B$#REF!"</definedName>
    <definedName name="SEGMENTO1" localSheetId="3">#REF!</definedName>
    <definedName name="SEGMENTO1">#REF!</definedName>
    <definedName name="SEIXO" localSheetId="8">#REF!</definedName>
    <definedName name="SEIXO" localSheetId="4">#REF!</definedName>
    <definedName name="SEIXO" localSheetId="3">#REF!</definedName>
    <definedName name="SEIXO">#REF!</definedName>
    <definedName name="SemanaTerminando" localSheetId="8">[8]materiais!#REF!</definedName>
    <definedName name="SemanaTerminando" localSheetId="4">[8]materiais!#REF!</definedName>
    <definedName name="SemanaTerminando" localSheetId="3">[8]materiais!#REF!</definedName>
    <definedName name="SemanaTerminando">[8]materiais!#REF!</definedName>
    <definedName name="SEMP100" localSheetId="3">#REF!</definedName>
    <definedName name="SEMP100">#REF!</definedName>
    <definedName name="SEMP109" localSheetId="3">#REF!</definedName>
    <definedName name="SEMP109">#REF!</definedName>
    <definedName name="SEMP164" localSheetId="3">#REF!</definedName>
    <definedName name="SEMP164">#REF!</definedName>
    <definedName name="SEMP221" localSheetId="3">#REF!</definedName>
    <definedName name="SEMP221">#REF!</definedName>
    <definedName name="SEMP223" localSheetId="3">#REF!</definedName>
    <definedName name="SEMP223">#REF!</definedName>
    <definedName name="SEMP225" localSheetId="3">#REF!</definedName>
    <definedName name="SEMP225">#REF!</definedName>
    <definedName name="SEMP235" localSheetId="3">#REF!</definedName>
    <definedName name="SEMP235">#REF!</definedName>
    <definedName name="SEMP237" localSheetId="3">#REF!</definedName>
    <definedName name="SEMP237">#REF!</definedName>
    <definedName name="SEMP258" localSheetId="3">#REF!</definedName>
    <definedName name="SEMP258">#REF!</definedName>
    <definedName name="SEMP270" localSheetId="3">#REF!</definedName>
    <definedName name="SEMP270">#REF!</definedName>
    <definedName name="SEMP271" localSheetId="3">#REF!</definedName>
    <definedName name="SEMP271">#REF!</definedName>
    <definedName name="SEMP2731" localSheetId="3">#REF!</definedName>
    <definedName name="SEMP2731">#REF!</definedName>
    <definedName name="SEMP2732" localSheetId="3">#REF!</definedName>
    <definedName name="SEMP2732">#REF!</definedName>
    <definedName name="semp2733" localSheetId="3">#REF!</definedName>
    <definedName name="semp2733">#REF!</definedName>
    <definedName name="SEMP274" localSheetId="3">#REF!</definedName>
    <definedName name="SEMP274">#REF!</definedName>
    <definedName name="SEMP333" localSheetId="3">#REF!</definedName>
    <definedName name="SEMP333">#REF!</definedName>
    <definedName name="SEMP337" localSheetId="3">#REF!</definedName>
    <definedName name="SEMP337">#REF!</definedName>
    <definedName name="SEMP352" localSheetId="3">#REF!</definedName>
    <definedName name="SEMP352">#REF!</definedName>
    <definedName name="SEMP387ZC" localSheetId="3">#REF!</definedName>
    <definedName name="SEMP387ZC">#REF!</definedName>
    <definedName name="SEMP387ZN" localSheetId="3">#REF!</definedName>
    <definedName name="SEMP387ZN">#REF!</definedName>
    <definedName name="SEMP387ZS" localSheetId="3">#REF!</definedName>
    <definedName name="SEMP387ZS">#REF!</definedName>
    <definedName name="sencount" hidden="1">1</definedName>
    <definedName name="separator" localSheetId="3">#REF!</definedName>
    <definedName name="separator">#REF!</definedName>
    <definedName name="SERV">"$#REF!.$C$7"</definedName>
    <definedName name="servico" localSheetId="3">#REF!</definedName>
    <definedName name="servico">#REF!</definedName>
    <definedName name="SERVIÇO" localSheetId="3">#REF!</definedName>
    <definedName name="SERVIÇO">#REF!</definedName>
    <definedName name="serviço1" localSheetId="3">#REF!</definedName>
    <definedName name="serviço1">#REF!</definedName>
    <definedName name="Serviços" localSheetId="3">#REF!</definedName>
    <definedName name="Serviços">#REF!</definedName>
    <definedName name="SET">[9]Comp!$E$361:$E$428</definedName>
    <definedName name="SETEMBRO" hidden="1">{#N/A,#N/A,TRUE,"Serviços"}</definedName>
    <definedName name="SHARED_FORMULA_0">#N/A</definedName>
    <definedName name="SHARED_FORMULA_1">#N/A</definedName>
    <definedName name="SHARED_FORMULA_10">#N/A</definedName>
    <definedName name="SHARED_FORMULA_11">#N/A</definedName>
    <definedName name="SHARED_FORMULA_12">#N/A</definedName>
    <definedName name="SHARED_FORMULA_13">#N/A</definedName>
    <definedName name="SHARED_FORMULA_14">#N/A</definedName>
    <definedName name="SHARED_FORMULA_15">#N/A</definedName>
    <definedName name="SHARED_FORMULA_16">#N/A</definedName>
    <definedName name="SHARED_FORMULA_17">#N/A</definedName>
    <definedName name="SHARED_FORMULA_18">#N/A</definedName>
    <definedName name="SHARED_FORMULA_19">#N/A</definedName>
    <definedName name="SHARED_FORMULA_2">#N/A</definedName>
    <definedName name="SHARED_FORMULA_20">#N/A</definedName>
    <definedName name="SHARED_FORMULA_21">#N/A</definedName>
    <definedName name="SHARED_FORMULA_22">#N/A</definedName>
    <definedName name="SHARED_FORMULA_23">#N/A</definedName>
    <definedName name="SHARED_FORMULA_24">#N/A</definedName>
    <definedName name="SHARED_FORMULA_25">#N/A</definedName>
    <definedName name="SHARED_FORMULA_26">#N/A</definedName>
    <definedName name="SHARED_FORMULA_27">#N/A</definedName>
    <definedName name="SHARED_FORMULA_28">#N/A</definedName>
    <definedName name="SHARED_FORMULA_29">#N/A</definedName>
    <definedName name="SHARED_FORMULA_3">#N/A</definedName>
    <definedName name="SHARED_FORMULA_30">#N/A</definedName>
    <definedName name="SHARED_FORMULA_31">#N/A</definedName>
    <definedName name="SHARED_FORMULA_32">#N/A</definedName>
    <definedName name="SHARED_FORMULA_33">#N/A</definedName>
    <definedName name="SHARED_FORMULA_34">#N/A</definedName>
    <definedName name="SHARED_FORMULA_35">#N/A</definedName>
    <definedName name="SHARED_FORMULA_36">#N/A</definedName>
    <definedName name="SHARED_FORMULA_37">#N/A</definedName>
    <definedName name="SHARED_FORMULA_38">#N/A</definedName>
    <definedName name="SHARED_FORMULA_39">#N/A</definedName>
    <definedName name="SHARED_FORMULA_4">#N/A</definedName>
    <definedName name="SHARED_FORMULA_40">#N/A</definedName>
    <definedName name="SHARED_FORMULA_41">#N/A</definedName>
    <definedName name="SHARED_FORMULA_42">#N/A</definedName>
    <definedName name="SHARED_FORMULA_43">#N/A</definedName>
    <definedName name="SHARED_FORMULA_44">#N/A</definedName>
    <definedName name="SHARED_FORMULA_45">#N/A</definedName>
    <definedName name="SHARED_FORMULA_46">#N/A</definedName>
    <definedName name="SHARED_FORMULA_47">#N/A</definedName>
    <definedName name="SHARED_FORMULA_48">#N/A</definedName>
    <definedName name="SHARED_FORMULA_49">#N/A</definedName>
    <definedName name="SHARED_FORMULA_5">#N/A</definedName>
    <definedName name="SHARED_FORMULA_50">#N/A</definedName>
    <definedName name="SHARED_FORMULA_51">#N/A</definedName>
    <definedName name="SHARED_FORMULA_6">#N/A</definedName>
    <definedName name="SHARED_FORMULA_7">#N/A</definedName>
    <definedName name="SHARED_FORMULA_8">#N/A</definedName>
    <definedName name="SHARED_FORMULA_9">#N/A</definedName>
    <definedName name="SIFÃO_CROMADO" localSheetId="8">#REF!</definedName>
    <definedName name="SIFÃO_CROMADO" localSheetId="4">#REF!</definedName>
    <definedName name="SIFÃO_CROMADO" localSheetId="3">#REF!</definedName>
    <definedName name="SIFÃO_CROMADO">#REF!</definedName>
    <definedName name="SIH" localSheetId="3">#REF!</definedName>
    <definedName name="SIH">#REF!</definedName>
    <definedName name="SIN" localSheetId="3">#REF!</definedName>
    <definedName name="SIN">#REF!</definedName>
    <definedName name="SINALHORPIL" localSheetId="3">#REF!</definedName>
    <definedName name="SINALHORPIL">#REF!</definedName>
    <definedName name="SINALHORREC" localSheetId="3">#REF!</definedName>
    <definedName name="SINALHORREC">#REF!</definedName>
    <definedName name="SINALI" localSheetId="3">#REF!</definedName>
    <definedName name="SINALI">#REF!</definedName>
    <definedName name="sinaliz_vert" localSheetId="3">#REF!</definedName>
    <definedName name="sinaliz_vert">#REF!</definedName>
    <definedName name="Sinalização" localSheetId="3">#REF!</definedName>
    <definedName name="Sinalização">#REF!</definedName>
    <definedName name="Sispec00" localSheetId="3">#REF!</definedName>
    <definedName name="Sispec00">#REF!</definedName>
    <definedName name="Sispec98" localSheetId="3">#REF!</definedName>
    <definedName name="Sispec98">#REF!</definedName>
    <definedName name="SISTEM1" localSheetId="8">[1]SERVIÇO!#REF!</definedName>
    <definedName name="SISTEM1" localSheetId="4">[1]SERVIÇO!#REF!</definedName>
    <definedName name="SISTEM1" localSheetId="3">[1]SERVIÇO!#REF!</definedName>
    <definedName name="SISTEM1">[1]SERVIÇO!#REF!</definedName>
    <definedName name="SISTEM2" localSheetId="8">[1]SERVIÇO!#REF!</definedName>
    <definedName name="SISTEM2" localSheetId="4">[1]SERVIÇO!#REF!</definedName>
    <definedName name="SISTEM2" localSheetId="3">[1]SERVIÇO!#REF!</definedName>
    <definedName name="SISTEM2">[1]SERVIÇO!#REF!</definedName>
    <definedName name="SIV" localSheetId="3">#REF!</definedName>
    <definedName name="SIV">#REF!</definedName>
    <definedName name="SM">"$#REF!.$J$34"</definedName>
    <definedName name="SMW">"$#REF!.$J$36"</definedName>
    <definedName name="SMWA">"$#REF!.$J$35"</definedName>
    <definedName name="SOLEIRA_CINZA_CORUMBA" localSheetId="8">#REF!</definedName>
    <definedName name="SOLEIRA_CINZA_CORUMBA" localSheetId="4">#REF!</definedName>
    <definedName name="SOLEIRA_CINZA_CORUMBA" localSheetId="3">#REF!</definedName>
    <definedName name="SOLEIRA_CINZA_CORUMBA">#REF!</definedName>
    <definedName name="SOLOCIMENTO" localSheetId="3">#REF!</definedName>
    <definedName name="SOLOCIMENTO">#REF!</definedName>
    <definedName name="SOLOCIMENTO_7" localSheetId="3">#REF!</definedName>
    <definedName name="SOLOCIMENTO_7">#REF!</definedName>
    <definedName name="SOLOCIMMAN" localSheetId="3">#REF!</definedName>
    <definedName name="SOLOCIMMAN">#REF!</definedName>
    <definedName name="SOLOCIMREST" localSheetId="3">#REF!</definedName>
    <definedName name="SOLOCIMREST">#REF!</definedName>
    <definedName name="SOLOREM" localSheetId="3">#REF!</definedName>
    <definedName name="SOLOREM">#REF!</definedName>
    <definedName name="SOLOREMFMAN">"$#REF!.$L$39"</definedName>
    <definedName name="SOLOREMMAN" localSheetId="3">#REF!</definedName>
    <definedName name="SOLOREMMAN">#REF!</definedName>
    <definedName name="SOLOREMREST" localSheetId="3">#REF!</definedName>
    <definedName name="SOLOREMREST">#REF!</definedName>
    <definedName name="SOLOREMRESTF" localSheetId="3">#REF!</definedName>
    <definedName name="SOLOREMRESTF">#REF!</definedName>
    <definedName name="SOLORPMAN" localSheetId="3">#REF!</definedName>
    <definedName name="SOLORPMAN">#REF!</definedName>
    <definedName name="SOLU_LIMPADORA" localSheetId="8">#REF!</definedName>
    <definedName name="SOLU_LIMPADORA" localSheetId="4">#REF!</definedName>
    <definedName name="SOLU_LIMPADORA" localSheetId="3">#REF!</definedName>
    <definedName name="SOLU_LIMPADORA">#REF!</definedName>
    <definedName name="solver_lin" hidden="1">0</definedName>
    <definedName name="solver_num" hidden="1">0</definedName>
    <definedName name="solver_rel1" hidden="1">3</definedName>
    <definedName name="solver_rhs1" hidden="1">0</definedName>
    <definedName name="solver_tmp" hidden="1">0</definedName>
    <definedName name="solver_typ" hidden="1">1</definedName>
    <definedName name="solver_val" hidden="1">0</definedName>
    <definedName name="SomaMedAtual" localSheetId="3">SUM(IF(#REF!=#REF!,IF(#REF!=#REF!,#REF!)))</definedName>
    <definedName name="SomaMedAtual">SUM(IF(#REF!=#REF!,IF(#REF!=#REF!,#REF!)))</definedName>
    <definedName name="Sorriso" localSheetId="3">#REF!</definedName>
    <definedName name="Sorriso">#REF!</definedName>
    <definedName name="srsdgqge" localSheetId="3">#REF!</definedName>
    <definedName name="srsdgqge">#REF!</definedName>
    <definedName name="SRV" localSheetId="3" hidden="1">#REF!</definedName>
    <definedName name="SRV" hidden="1">#REF!</definedName>
    <definedName name="SSS" localSheetId="8">[1]SERVIÇO!#REF!</definedName>
    <definedName name="SSS" localSheetId="4">[1]SERVIÇO!#REF!</definedName>
    <definedName name="SSS" localSheetId="3">[1]SERVIÇO!#REF!</definedName>
    <definedName name="SSS">[1]SERVIÇO!#REF!</definedName>
    <definedName name="sssa">#N/A</definedName>
    <definedName name="sssssssssssssssssssss" hidden="1">{#N/A,#N/A,TRUE,"Plan1"}</definedName>
    <definedName name="SSTEMP" localSheetId="8">[1]SERVIÇO!#REF!</definedName>
    <definedName name="SSTEMP" localSheetId="4">[1]SERVIÇO!#REF!</definedName>
    <definedName name="SSTEMP" localSheetId="3">[1]SERVIÇO!#REF!</definedName>
    <definedName name="SSTEMP">[1]SERVIÇO!#REF!</definedName>
    <definedName name="SUB_TRECHO" localSheetId="3">#REF!</definedName>
    <definedName name="SUB_TRECHO">#REF!</definedName>
    <definedName name="SUBDER" localSheetId="8">[1]SERVIÇO!#REF!</definedName>
    <definedName name="SUBDER" localSheetId="4">[1]SERVIÇO!#REF!</definedName>
    <definedName name="SUBDER" localSheetId="3">[1]SERVIÇO!#REF!</definedName>
    <definedName name="SUBDER">[1]SERVIÇO!#REF!</definedName>
    <definedName name="SUBDIV" localSheetId="8">[1]SERVIÇO!#REF!</definedName>
    <definedName name="SUBDIV" localSheetId="4">[1]SERVIÇO!#REF!</definedName>
    <definedName name="SUBDIV" localSheetId="3">[1]SERVIÇO!#REF!</definedName>
    <definedName name="SUBDIV">[1]SERVIÇO!#REF!</definedName>
    <definedName name="SUBEQP" localSheetId="8">[1]SERVIÇO!#REF!</definedName>
    <definedName name="SUBEQP" localSheetId="4">[1]SERVIÇO!#REF!</definedName>
    <definedName name="SUBEQP" localSheetId="3">[1]SERVIÇO!#REF!</definedName>
    <definedName name="SUBEQP">[1]SERVIÇO!#REF!</definedName>
    <definedName name="Subestação" localSheetId="3">#REF!</definedName>
    <definedName name="Subestação">#REF!</definedName>
    <definedName name="SUBMUR" localSheetId="8">[1]SERVIÇO!#REF!</definedName>
    <definedName name="SUBMUR" localSheetId="4">[1]SERVIÇO!#REF!</definedName>
    <definedName name="SUBMUR" localSheetId="3">[1]SERVIÇO!#REF!</definedName>
    <definedName name="SUBMUR">[1]SERVIÇO!#REF!</definedName>
    <definedName name="SUBT1">"$#REF!.$B$#REF!"</definedName>
    <definedName name="SUBTRECHO">"$#REF!.$B$#REF!"</definedName>
    <definedName name="SUP_MAR94" localSheetId="3">#REF!</definedName>
    <definedName name="SUP_MAR94">#REF!</definedName>
    <definedName name="SUPERVISSOR" localSheetId="3">#REF!</definedName>
    <definedName name="SUPERVISSOR">#REF!</definedName>
    <definedName name="sx" localSheetId="8">#REF!</definedName>
    <definedName name="sx" localSheetId="3">#REF!</definedName>
    <definedName name="sx">#REF!</definedName>
    <definedName name="T.0" localSheetId="3">#REF!</definedName>
    <definedName name="T.0">#REF!</definedName>
    <definedName name="T.1" localSheetId="3">#REF!</definedName>
    <definedName name="T.1">#REF!</definedName>
    <definedName name="T.10" localSheetId="3">#REF!</definedName>
    <definedName name="T.10">#REF!</definedName>
    <definedName name="T.11" localSheetId="3">#REF!</definedName>
    <definedName name="T.11">#REF!</definedName>
    <definedName name="T.12" localSheetId="3">#REF!</definedName>
    <definedName name="T.12">#REF!</definedName>
    <definedName name="T.13" localSheetId="3">#REF!</definedName>
    <definedName name="T.13">#REF!</definedName>
    <definedName name="T.14" localSheetId="3">#REF!</definedName>
    <definedName name="T.14">#REF!</definedName>
    <definedName name="T.15" localSheetId="3">#REF!</definedName>
    <definedName name="T.15">#REF!</definedName>
    <definedName name="T.2" localSheetId="3">#REF!</definedName>
    <definedName name="T.2">#REF!</definedName>
    <definedName name="T.3" localSheetId="3">#REF!</definedName>
    <definedName name="T.3">#REF!</definedName>
    <definedName name="T.4" localSheetId="3">#REF!</definedName>
    <definedName name="T.4">#REF!</definedName>
    <definedName name="T.5" localSheetId="3">#REF!</definedName>
    <definedName name="T.5">#REF!</definedName>
    <definedName name="T.6" localSheetId="3">#REF!</definedName>
    <definedName name="T.6">#REF!</definedName>
    <definedName name="T.7" localSheetId="3">#REF!</definedName>
    <definedName name="T.7">#REF!</definedName>
    <definedName name="T.8" localSheetId="3">#REF!</definedName>
    <definedName name="T.8">#REF!</definedName>
    <definedName name="T.9" localSheetId="3">#REF!</definedName>
    <definedName name="T.9">#REF!</definedName>
    <definedName name="T_MF" localSheetId="3">#REF!</definedName>
    <definedName name="T_MF">#REF!</definedName>
    <definedName name="T_MOB" localSheetId="3">#REF!</definedName>
    <definedName name="T_MOB">#REF!</definedName>
    <definedName name="tab_mancal" localSheetId="3">#REF!</definedName>
    <definedName name="tab_mancal">#REF!</definedName>
    <definedName name="Tab_Serv." localSheetId="3">#REF!</definedName>
    <definedName name="Tab_Serv.">#REF!</definedName>
    <definedName name="Tab_Serviços" localSheetId="3">#REF!</definedName>
    <definedName name="Tab_Serviços">#REF!</definedName>
    <definedName name="TABEFET" localSheetId="3">#REF!</definedName>
    <definedName name="TABEFET">#REF!</definedName>
    <definedName name="TABEL.OAE.COMPL." localSheetId="3">#REF!</definedName>
    <definedName name="TABEL.OAE.COMPL.">#REF!</definedName>
    <definedName name="TABEL.PREÇOS" localSheetId="3">#REF!</definedName>
    <definedName name="TABEL.PREÇOS">#REF!</definedName>
    <definedName name="TABELA">"$#REF!.$B$32"</definedName>
    <definedName name="TABELA01" localSheetId="3">#REF!</definedName>
    <definedName name="TABELA01">#REF!</definedName>
    <definedName name="TABELA02" localSheetId="3">#REF!</definedName>
    <definedName name="TABELA02">#REF!</definedName>
    <definedName name="tabela03" localSheetId="3">#REF!</definedName>
    <definedName name="tabela03">#REF!</definedName>
    <definedName name="TABELA1" localSheetId="3">#REF!</definedName>
    <definedName name="TABELA1">#REF!</definedName>
    <definedName name="tabela2" localSheetId="3">#REF!</definedName>
    <definedName name="tabela2">#REF!</definedName>
    <definedName name="TabelaConsol" localSheetId="3">#REF!</definedName>
    <definedName name="TabelaConsol">#REF!</definedName>
    <definedName name="tabelaDenominação" localSheetId="3">#REF!</definedName>
    <definedName name="tabelaDenominação">#REF!</definedName>
    <definedName name="TabelaDistribuiçãoDeMassas" localSheetId="3">#REF!</definedName>
    <definedName name="TabelaDistribuiçãoDeMassas">#REF!</definedName>
    <definedName name="TABELANOVA" localSheetId="3">#REF!</definedName>
    <definedName name="TABELANOVA">#REF!</definedName>
    <definedName name="TabelaSicro" localSheetId="3">#REF!</definedName>
    <definedName name="TabelaSicro">#REF!</definedName>
    <definedName name="TabImport" localSheetId="3">#REF!</definedName>
    <definedName name="TabImport">#REF!</definedName>
    <definedName name="TableName">"Dummy"</definedName>
    <definedName name="TABMAX" localSheetId="3">#REF!</definedName>
    <definedName name="TABMAX">#REF!</definedName>
    <definedName name="TABMIN" localSheetId="3">#REF!</definedName>
    <definedName name="TABMIN">#REF!</definedName>
    <definedName name="TabPer" localSheetId="3">#REF!</definedName>
    <definedName name="TabPer">#REF!</definedName>
    <definedName name="TABREC" localSheetId="3">#REF!</definedName>
    <definedName name="TABREC">#REF!</definedName>
    <definedName name="TABUA" localSheetId="8">#REF!</definedName>
    <definedName name="TABUA" localSheetId="4">#REF!</definedName>
    <definedName name="TABUA" localSheetId="3">#REF!</definedName>
    <definedName name="TABUA">#REF!</definedName>
    <definedName name="TABUA.METRO" localSheetId="8">#REF!</definedName>
    <definedName name="TABUA.METRO" localSheetId="4">#REF!</definedName>
    <definedName name="TABUA.METRO" localSheetId="3">#REF!</definedName>
    <definedName name="TABUA.METRO">#REF!</definedName>
    <definedName name="TABUA_DUZIA">[3]Insumos!$I$70</definedName>
    <definedName name="TÁBUA_MAD_FORTE" localSheetId="8">#REF!</definedName>
    <definedName name="TÁBUA_MAD_FORTE" localSheetId="4">#REF!</definedName>
    <definedName name="TÁBUA_MAD_FORTE" localSheetId="3">#REF!</definedName>
    <definedName name="TÁBUA_MAD_FORTE">#REF!</definedName>
    <definedName name="TabUF" localSheetId="3">#REF!</definedName>
    <definedName name="TabUF">#REF!</definedName>
    <definedName name="Tachas" hidden="1">{#N/A,#N/A,TRUE,"Plan1"}</definedName>
    <definedName name="tachinhas" localSheetId="3">#REF!</definedName>
    <definedName name="tachinhas">#REF!</definedName>
    <definedName name="tachões" localSheetId="3">#REF!</definedName>
    <definedName name="tachões">#REF!</definedName>
    <definedName name="Tag_Carga" localSheetId="3">#REF!</definedName>
    <definedName name="Tag_Carga">#REF!</definedName>
    <definedName name="Tag_CCM" localSheetId="3">#REF!</definedName>
    <definedName name="Tag_CCM">#REF!</definedName>
    <definedName name="TAPABURACO" localSheetId="3">#REF!</definedName>
    <definedName name="TAPABURACO">#REF!</definedName>
    <definedName name="TAPABURACO_7" localSheetId="3">#REF!</definedName>
    <definedName name="TAPABURACO_7">#REF!</definedName>
    <definedName name="TAPABURACOREST" localSheetId="3">#REF!</definedName>
    <definedName name="TAPABURACOREST">#REF!</definedName>
    <definedName name="TAPABURFPIL" localSheetId="3">#REF!</definedName>
    <definedName name="TAPABURFPIL">#REF!</definedName>
    <definedName name="TAPABURMAN" localSheetId="3">#REF!</definedName>
    <definedName name="TAPABURMAN">#REF!</definedName>
    <definedName name="TAPABURMBUQPIL" localSheetId="3">#REF!</definedName>
    <definedName name="TAPABURMBUQPIL">#REF!</definedName>
    <definedName name="TARUGO" localSheetId="8">#REF!</definedName>
    <definedName name="TARUGO" localSheetId="4">#REF!</definedName>
    <definedName name="TARUGO" localSheetId="3">#REF!</definedName>
    <definedName name="TARUGO">#REF!</definedName>
    <definedName name="taxa_cap" localSheetId="3">#REF!</definedName>
    <definedName name="taxa_cap">#REF!</definedName>
    <definedName name="TaxaJuros" localSheetId="3">#REF!</definedName>
    <definedName name="TaxaJuros">#REF!</definedName>
    <definedName name="tb100cm" localSheetId="8">#REF!</definedName>
    <definedName name="tb100cm" localSheetId="3">#REF!</definedName>
    <definedName name="tb100cm">#REF!</definedName>
    <definedName name="TB110PI" localSheetId="3">#REF!</definedName>
    <definedName name="TB110PI">#REF!</definedName>
    <definedName name="TB110R" localSheetId="3">#REF!</definedName>
    <definedName name="TB110R">#REF!</definedName>
    <definedName name="tb1dia">"$#REF!.$A$15"</definedName>
    <definedName name="tb1kmf">"$#REF!.$D$15"</definedName>
    <definedName name="tb1kmi">"$#REF!.$C$15"</definedName>
    <definedName name="tb1peso">"$#REF!.$E$15"</definedName>
    <definedName name="TB316PI" localSheetId="3">#REF!</definedName>
    <definedName name="TB316PI">#REF!</definedName>
    <definedName name="TB316R" localSheetId="3">#REF!</definedName>
    <definedName name="TB316R">#REF!</definedName>
    <definedName name="TB423PI" localSheetId="3">#REF!</definedName>
    <definedName name="TB423PI">#REF!</definedName>
    <definedName name="TB423R" localSheetId="3">#REF!</definedName>
    <definedName name="TB423R">#REF!</definedName>
    <definedName name="tbcbuqm">"$#REF!.$R$56"</definedName>
    <definedName name="TBF" localSheetId="3">#REF!</definedName>
    <definedName name="TBF">#REF!</definedName>
    <definedName name="tbpmf" localSheetId="3">#REF!</definedName>
    <definedName name="tbpmf">#REF!</definedName>
    <definedName name="tbtransp1">"$#REF!.$H$15"</definedName>
    <definedName name="tbtransptotal">"$#REF!.$H$56"</definedName>
    <definedName name="tbtransptotalf" localSheetId="3">#REF!</definedName>
    <definedName name="tbtransptotalf">#REF!</definedName>
    <definedName name="TBW">"$#REF!.$E$33"</definedName>
    <definedName name="TBWA">"$#REF!.$E$32"</definedName>
    <definedName name="TCB">"$#REF!.$G$31"</definedName>
    <definedName name="TCB10M3">"$#REF!.$K$#REF!"</definedName>
    <definedName name="TCB5M3">"$#REF!.$J$32"</definedName>
    <definedName name="TCBMBUQ">"$#REF!.$K$32"</definedName>
    <definedName name="TCBRPFMAN" localSheetId="3">#REF!</definedName>
    <definedName name="TCBRPFMAN">#REF!</definedName>
    <definedName name="TCBTBFMAN" localSheetId="3">#REF!</definedName>
    <definedName name="TCBTBFMAN">#REF!</definedName>
    <definedName name="TCBW">"$#REF!.$G$33"</definedName>
    <definedName name="TCBWA">"$#REF!.$G$32"</definedName>
    <definedName name="TCC">"$#REF!.$G$44"</definedName>
    <definedName name="TCC4TCONCR">"$#REF!.$I$32"</definedName>
    <definedName name="TCC4TFORMA">"$#REF!.$H$31"</definedName>
    <definedName name="TCCBRMZ">"$#REF!.$M$28"</definedName>
    <definedName name="TCCW">"$#REF!.$G$46"</definedName>
    <definedName name="TCCWA">"$#REF!.$G$45"</definedName>
    <definedName name="TEB">"$#REF!.$G$16"</definedName>
    <definedName name="TEBW">"$#REF!.$G$18"</definedName>
    <definedName name="TEBWA">"$#REF!.$G$17"</definedName>
    <definedName name="TECD">"$#REF!.$K$39"</definedName>
    <definedName name="TECD97">"$#REF!.$K$80"</definedName>
    <definedName name="TECNICA" localSheetId="3">#REF!</definedName>
    <definedName name="TECNICA">#REF!</definedName>
    <definedName name="TELHA_FIBROCIMENTO_6MM" localSheetId="8">#REF!</definedName>
    <definedName name="TELHA_FIBROCIMENTO_6MM" localSheetId="4">#REF!</definedName>
    <definedName name="TELHA_FIBROCIMENTO_6MM" localSheetId="3">#REF!</definedName>
    <definedName name="TELHA_FIBROCIMENTO_6MM">#REF!</definedName>
    <definedName name="TELHA_FRIBOCIMENTO_4MM" localSheetId="8">#REF!</definedName>
    <definedName name="TELHA_FRIBOCIMENTO_4MM" localSheetId="4">#REF!</definedName>
    <definedName name="TELHA_FRIBOCIMENTO_4MM" localSheetId="3">#REF!</definedName>
    <definedName name="TELHA_FRIBOCIMENTO_4MM">#REF!</definedName>
    <definedName name="TELHA_PLAN" localSheetId="8">#REF!</definedName>
    <definedName name="TELHA_PLAN" localSheetId="4">#REF!</definedName>
    <definedName name="TELHA_PLAN" localSheetId="3">#REF!</definedName>
    <definedName name="TELHA_PLAN">#REF!</definedName>
    <definedName name="TELHACRYL" localSheetId="8">#REF!</definedName>
    <definedName name="TELHACRYL" localSheetId="4">#REF!</definedName>
    <definedName name="TELHACRYL" localSheetId="3">#REF!</definedName>
    <definedName name="TELHACRYL">#REF!</definedName>
    <definedName name="TEMPO" localSheetId="3">#REF!</definedName>
    <definedName name="TEMPO">#REF!</definedName>
    <definedName name="Teor">[7]Teor!$A$3:$A$7</definedName>
    <definedName name="teor2" localSheetId="3">#REF!</definedName>
    <definedName name="teor2">#REF!</definedName>
    <definedName name="TER" localSheetId="3">#REF!</definedName>
    <definedName name="TER">#REF!</definedName>
    <definedName name="TER_MAR94" localSheetId="3">#REF!</definedName>
    <definedName name="TER_MAR94">#REF!</definedName>
    <definedName name="TERP">"$#REF!.$P$34"</definedName>
    <definedName name="terra" localSheetId="3">#REF!</definedName>
    <definedName name="terra">#REF!</definedName>
    <definedName name="Terra2" localSheetId="3">#REF!</definedName>
    <definedName name="Terra2">#REF!</definedName>
    <definedName name="TERRAPL" localSheetId="3">#REF!</definedName>
    <definedName name="TERRAPL">#REF!</definedName>
    <definedName name="TERRAPL." localSheetId="3">#REF!</definedName>
    <definedName name="TERRAPL.">#REF!</definedName>
    <definedName name="Terraplenagem" localSheetId="8">#N/A</definedName>
    <definedName name="Terraplenagem">'BDI DIFERENCIADO'!Terraplenagem</definedName>
    <definedName name="tesdt" localSheetId="3">#REF!</definedName>
    <definedName name="tesdt">#REF!</definedName>
    <definedName name="tesdt_1" localSheetId="3">#REF!</definedName>
    <definedName name="tesdt_1">#REF!</definedName>
    <definedName name="tesdt_2" localSheetId="3">#REF!</definedName>
    <definedName name="tesdt_2">#REF!</definedName>
    <definedName name="tesdt_3" localSheetId="3">#REF!</definedName>
    <definedName name="tesdt_3">#REF!</definedName>
    <definedName name="TESM">"$#REF!.$Q$34"</definedName>
    <definedName name="teste_8" localSheetId="3">#REF!</definedName>
    <definedName name="teste_8">#REF!</definedName>
    <definedName name="teste2" localSheetId="3">#REF!</definedName>
    <definedName name="teste2">#REF!</definedName>
    <definedName name="teste2_8" localSheetId="3">#REF!</definedName>
    <definedName name="teste2_8">#REF!</definedName>
    <definedName name="TETB">"$#REF!.$H$30"</definedName>
    <definedName name="TETB97">"$#REF!.$H$70"</definedName>
    <definedName name="TIJOLO_10X20X20">[3]Insumos!$I$28</definedName>
    <definedName name="TIJOLO_6_FUROS">[3]Insumos!$I$28</definedName>
    <definedName name="Tijuipe" localSheetId="3">#REF!</definedName>
    <definedName name="Tijuipe">#REF!</definedName>
    <definedName name="tijuipinho" localSheetId="3">#REF!</definedName>
    <definedName name="tijuipinho">#REF!</definedName>
    <definedName name="TINTA_ACRILICA" localSheetId="8">#REF!</definedName>
    <definedName name="TINTA_ACRILICA" localSheetId="4">#REF!</definedName>
    <definedName name="TINTA_ACRILICA" localSheetId="3">#REF!</definedName>
    <definedName name="TINTA_ACRILICA">#REF!</definedName>
    <definedName name="TINTA_ESMALTE" localSheetId="8">#REF!</definedName>
    <definedName name="TINTA_ESMALTE" localSheetId="4">#REF!</definedName>
    <definedName name="TINTA_ESMALTE" localSheetId="3">#REF!</definedName>
    <definedName name="TINTA_ESMALTE">#REF!</definedName>
    <definedName name="TINTA_NOVACOR" localSheetId="8">#REF!</definedName>
    <definedName name="TINTA_NOVACOR" localSheetId="4">#REF!</definedName>
    <definedName name="TINTA_NOVACOR" localSheetId="3">#REF!</definedName>
    <definedName name="TINTA_NOVACOR">#REF!</definedName>
    <definedName name="TINTA_OLEO">[3]Insumos!$I$366</definedName>
    <definedName name="TINTA_PVA">[3]Insumos!$I$365</definedName>
    <definedName name="tipo_tamb" localSheetId="3">#REF!</definedName>
    <definedName name="tipo_tamb">#REF!</definedName>
    <definedName name="titbeb" localSheetId="8">[1]SERVIÇO!#REF!</definedName>
    <definedName name="titbeb" localSheetId="4">[1]SERVIÇO!#REF!</definedName>
    <definedName name="titbeb" localSheetId="3">[1]SERVIÇO!#REF!</definedName>
    <definedName name="titbeb">[1]SERVIÇO!#REF!</definedName>
    <definedName name="TITCHAF" localSheetId="8">[1]SERVIÇO!#REF!</definedName>
    <definedName name="TITCHAF" localSheetId="4">[1]SERVIÇO!#REF!</definedName>
    <definedName name="TITCHAF" localSheetId="3">[1]SERVIÇO!#REF!</definedName>
    <definedName name="TITCHAF">[1]SERVIÇO!#REF!</definedName>
    <definedName name="TLC4T">"$#REF!.$K$#REF!"</definedName>
    <definedName name="TLMR">"$#REF!.$K$#REF!"</definedName>
    <definedName name="TMRTBF" localSheetId="3">#REF!</definedName>
    <definedName name="TMRTBF">#REF!</definedName>
    <definedName name="Todas_as_pendencias" localSheetId="3">#REF!</definedName>
    <definedName name="Todas_as_pendencias">#REF!</definedName>
    <definedName name="Tool" localSheetId="3">#REF!</definedName>
    <definedName name="Tool">#REF!</definedName>
    <definedName name="TOT" localSheetId="3" hidden="1">#REF!</definedName>
    <definedName name="TOT" hidden="1">#REF!</definedName>
    <definedName name="TOT.P" localSheetId="3">#REF!</definedName>
    <definedName name="TOT.P">#REF!</definedName>
    <definedName name="Tot_Líquido_1">"'file:///Eng_aroldo/Meus documentos/Documents and Settings/Flávio R. Carmona/My Documents/3 - Sanches Tripoloni/3 - Diamantino/4 - BR-364/2 - CREMA/Medição/06a.MP/MP06.xls'#$Medição.$#REF!$#REF!"</definedName>
    <definedName name="Tot_Líquido_3">"'file:///Eng_aroldo/Meus documentos/Documents and Settings/Flávio R. Carmona/My Documents/3 - Sanches Tripoloni/3 - Diamantino/4 - BR-364/2 - CREMA/Medição/06a.MP/MP06.xls'#$Medição.$#REF!$#REF!"</definedName>
    <definedName name="Tot_Líquido_6">"'file:///Eng_aroldo/Meus documentos/Documents and Settings/Flávio R. Carmona/My Documents/3 - Sanches Tripoloni/3 - Diamantino/4 - BR-364/2 - CREMA/Medição/06a.MP/MP06.xls'#$Medição.$#REF!$#REF!"</definedName>
    <definedName name="TOT1.P" localSheetId="3">#REF!</definedName>
    <definedName name="TOT1.P">#REF!</definedName>
    <definedName name="total" localSheetId="8">#REF!</definedName>
    <definedName name="total" localSheetId="3">#REF!</definedName>
    <definedName name="total">#REF!</definedName>
    <definedName name="total_19" localSheetId="3">#REF!</definedName>
    <definedName name="total_19">#REF!</definedName>
    <definedName name="TOTAL_ADMINISTRATIVO" localSheetId="8">#REF!</definedName>
    <definedName name="TOTAL_ADMINISTRATIVO" localSheetId="4">#REF!</definedName>
    <definedName name="TOTAL_ADMINISTRATIVO" localSheetId="3">#REF!</definedName>
    <definedName name="TOTAL_ADMINISTRATIVO">#REF!</definedName>
    <definedName name="TOTAL_AULA" localSheetId="8">#REF!</definedName>
    <definedName name="TOTAL_AULA" localSheetId="4">#REF!</definedName>
    <definedName name="TOTAL_AULA" localSheetId="3">#REF!</definedName>
    <definedName name="TOTAL_AULA">#REF!</definedName>
    <definedName name="TOTAL_EXTERNA" localSheetId="8">#REF!</definedName>
    <definedName name="TOTAL_EXTERNA" localSheetId="4">#REF!</definedName>
    <definedName name="TOTAL_EXTERNA" localSheetId="3">#REF!</definedName>
    <definedName name="TOTAL_EXTERNA">#REF!</definedName>
    <definedName name="TOTAL_QUADRA" localSheetId="8">#REF!</definedName>
    <definedName name="TOTAL_QUADRA" localSheetId="4">#REF!</definedName>
    <definedName name="TOTAL_QUADRA" localSheetId="3">#REF!</definedName>
    <definedName name="TOTAL_QUADRA">#REF!</definedName>
    <definedName name="TOTAL_VESTIÁRIO" localSheetId="8">#REF!</definedName>
    <definedName name="TOTAL_VESTIÁRIO" localSheetId="4">#REF!</definedName>
    <definedName name="TOTAL_VESTIÁRIO" localSheetId="3">#REF!</definedName>
    <definedName name="TOTAL_VESTIÁRIO">#REF!</definedName>
    <definedName name="TotalMedição" localSheetId="3">#REF!</definedName>
    <definedName name="TotalMedição">#REF!</definedName>
    <definedName name="TOTALSAIBRO" localSheetId="3">#REF!</definedName>
    <definedName name="TOTALSAIBRO">#REF!</definedName>
    <definedName name="TOTQTS" localSheetId="8">[1]SERVIÇO!#REF!</definedName>
    <definedName name="TOTQTS" localSheetId="4">[1]SERVIÇO!#REF!</definedName>
    <definedName name="TOTQTS" localSheetId="3">[1]SERVIÇO!#REF!</definedName>
    <definedName name="TOTQTS">[1]SERVIÇO!#REF!</definedName>
    <definedName name="TPI" localSheetId="3">#REF!</definedName>
    <definedName name="TPI">#REF!</definedName>
    <definedName name="TPM" localSheetId="8">#REF!</definedName>
    <definedName name="TPM" localSheetId="4">#REF!</definedName>
    <definedName name="TPM" localSheetId="3">#REF!</definedName>
    <definedName name="TPM">#REF!</definedName>
    <definedName name="TR5C" localSheetId="3">#REF!</definedName>
    <definedName name="TR5C">#REF!</definedName>
    <definedName name="TRABALHO">"$#REF!.$H$5:$H$84"</definedName>
    <definedName name="TrabAnual" localSheetId="3">#REF!</definedName>
    <definedName name="TrabAnual">#REF!</definedName>
    <definedName name="TRANSENRPEDJOG" localSheetId="3">#REF!</definedName>
    <definedName name="TRANSENRPEDJOG">#REF!</definedName>
    <definedName name="TRANSP_LOC_CARROC_PAV" localSheetId="3">#REF!</definedName>
    <definedName name="TRANSP_LOC_CARROC_PAV">#REF!</definedName>
    <definedName name="TRANSP_LOC_EQUIP" localSheetId="3">#REF!</definedName>
    <definedName name="TRANSP_LOC_EQUIP">#REF!</definedName>
    <definedName name="TRANSP_LOC_PAV" localSheetId="3">#REF!</definedName>
    <definedName name="TRANSP_LOC_PAV">#REF!</definedName>
    <definedName name="transp_massa" localSheetId="3">#REF!</definedName>
    <definedName name="transp_massa">#REF!</definedName>
    <definedName name="TRANSP5MCORFRES" localSheetId="3">#REF!</definedName>
    <definedName name="TRANSP5MCORFRES">#REF!</definedName>
    <definedName name="TRANSP5MCORFRESMAN" localSheetId="3">#REF!</definedName>
    <definedName name="TRANSP5MCORFRESMAN">#REF!</definedName>
    <definedName name="TRANSP5MCORFRESREC" localSheetId="3">#REF!</definedName>
    <definedName name="TRANSP5MCORFRESREC">#REF!</definedName>
    <definedName name="TRANSP5MREC" localSheetId="3">#REF!</definedName>
    <definedName name="TRANSP5MREC">#REF!</definedName>
    <definedName name="TRANSP5MREC_7" localSheetId="3">#REF!</definedName>
    <definedName name="TRANSP5MREC_7">#REF!</definedName>
    <definedName name="TRANSP5MREC_9" localSheetId="3">#REF!</definedName>
    <definedName name="TRANSP5MREC_9">#REF!</definedName>
    <definedName name="TRANSP5MRECMAN" localSheetId="3">#REF!</definedName>
    <definedName name="TRANSP5MRECMAN">#REF!</definedName>
    <definedName name="TRANSP5MRECREST" localSheetId="3">#REF!</definedName>
    <definedName name="TRANSP5MRECREST">#REF!</definedName>
    <definedName name="TRANSPBASC5MCILMAN" localSheetId="3">#REF!</definedName>
    <definedName name="TRANSPBASC5MCILMAN">#REF!</definedName>
    <definedName name="TRANSPBASC5MMAN" localSheetId="3">#REF!</definedName>
    <definedName name="TRANSPBASC5MMAN">#REF!</definedName>
    <definedName name="TRANSPBASC5MPARRUMAN" localSheetId="3">#REF!</definedName>
    <definedName name="TRANSPBASC5MPARRUMAN">#REF!</definedName>
    <definedName name="TRANSPBASC5REC" localSheetId="3">#REF!</definedName>
    <definedName name="TRANSPBASC5REC">#REF!</definedName>
    <definedName name="TRANSPBASCARG" localSheetId="3">#REF!</definedName>
    <definedName name="TRANSPBASCARG">#REF!</definedName>
    <definedName name="TRANSPBASCCONCIMMAN" localSheetId="3">#REF!</definedName>
    <definedName name="TRANSPBASCCONCIMMAN">#REF!</definedName>
    <definedName name="transpbascemman" localSheetId="3">#REF!</definedName>
    <definedName name="transpbascemman">#REF!</definedName>
    <definedName name="TRANSPC4TGC">"$#REF!.$K$27"</definedName>
    <definedName name="TRANSPCAMCAR" localSheetId="3">#REF!</definedName>
    <definedName name="TRANSPCAMCAR">#REF!</definedName>
    <definedName name="TRANSPCAMCAR_7" localSheetId="3">#REF!</definedName>
    <definedName name="TRANSPCAMCAR_7">#REF!</definedName>
    <definedName name="TRANSPCAR4TCICLMAN" localSheetId="3">#REF!</definedName>
    <definedName name="TRANSPCAR4TCICLMAN">#REF!</definedName>
    <definedName name="TRANSPCAR4TCONCCIMMAN" localSheetId="3">#REF!</definedName>
    <definedName name="TRANSPCAR4TCONCCIMMAN">#REF!</definedName>
    <definedName name="TRANSPCAR4TMAN" localSheetId="3">#REF!</definedName>
    <definedName name="TRANSPCAR4TMAN">#REF!</definedName>
    <definedName name="TRANSPCAR4TREC" localSheetId="3">#REF!</definedName>
    <definedName name="TRANSPCAR4TREC">#REF!</definedName>
    <definedName name="TRANSPCARFORMAMAN" localSheetId="3">#REF!</definedName>
    <definedName name="TRANSPCARFORMAMAN">#REF!</definedName>
    <definedName name="TRANSPCARMAN">"$'_TRANSPORTE MAN 5ª'.$#REF!$#REF!"</definedName>
    <definedName name="TRANSPCARRARG" localSheetId="3">#REF!</definedName>
    <definedName name="TRANSPCARRARG">#REF!</definedName>
    <definedName name="TRANSPGC">"$#REF!.$J$27"</definedName>
    <definedName name="TRANSPMATTBFMAN" localSheetId="3">#REF!</definedName>
    <definedName name="TRANSPMATTBFMAN">#REF!</definedName>
    <definedName name="TRANSPO" localSheetId="3">#REF!</definedName>
    <definedName name="TRANSPO">#REF!</definedName>
    <definedName name="TRANSPORTADOR" localSheetId="3">#REF!</definedName>
    <definedName name="TRANSPORTADOR">#REF!</definedName>
    <definedName name="transporte" localSheetId="3">#REF!</definedName>
    <definedName name="transporte">#REF!</definedName>
    <definedName name="TRANSPORTE5M3" localSheetId="3">#REF!</definedName>
    <definedName name="TRANSPORTE5M3">#REF!</definedName>
    <definedName name="TRANSPORTE5M3_7" localSheetId="3">#REF!</definedName>
    <definedName name="TRANSPORTE5M3_7">#REF!</definedName>
    <definedName name="TRANSPORTEBASC5M" localSheetId="3">#REF!</definedName>
    <definedName name="TRANSPORTEBASC5M">#REF!</definedName>
    <definedName name="TRANSPORTEBASC5M_7" localSheetId="3">#REF!</definedName>
    <definedName name="TRANSPORTEBASC5M_7">#REF!</definedName>
    <definedName name="TRANSPORTEBASC5MREST" localSheetId="3">#REF!</definedName>
    <definedName name="TRANSPORTEBASC5MREST">#REF!</definedName>
    <definedName name="TRANSPORTECAMCARREST" localSheetId="3">#REF!</definedName>
    <definedName name="TRANSPORTECAMCARREST">#REF!</definedName>
    <definedName name="TRANSPORTEMATREM" localSheetId="3">#REF!</definedName>
    <definedName name="TRANSPORTEMATREM">#REF!</definedName>
    <definedName name="TRANSPORTEMATREM_7" localSheetId="3">#REF!</definedName>
    <definedName name="TRANSPORTEMATREM_7">#REF!</definedName>
    <definedName name="TRANSPORTEMATREMREST" localSheetId="3">#REF!</definedName>
    <definedName name="TRANSPORTEMATREMREST">#REF!</definedName>
    <definedName name="transportes" localSheetId="3">#REF!</definedName>
    <definedName name="transportes">#REF!</definedName>
    <definedName name="TRANSPREMCOR" localSheetId="3">#REF!</definedName>
    <definedName name="TRANSPREMCOR">#REF!</definedName>
    <definedName name="TRANSPREMCOR1" localSheetId="3">#REF!</definedName>
    <definedName name="TRANSPREMCOR1">#REF!</definedName>
    <definedName name="TRANSPREMCORMANQ" localSheetId="3">#REF!</definedName>
    <definedName name="TRANSPREMCORMANQ">#REF!</definedName>
    <definedName name="TRANSPREMCORMANRESTF" localSheetId="3">#REF!</definedName>
    <definedName name="TRANSPREMCORMANRESTF">#REF!</definedName>
    <definedName name="TRANSPREMCORMANRESTQ" localSheetId="3">#REF!</definedName>
    <definedName name="TRANSPREMCORMANRESTQ">#REF!</definedName>
    <definedName name="TRANSPREMCORREST" localSheetId="3">#REF!</definedName>
    <definedName name="TRANSPREMCORREST">#REF!</definedName>
    <definedName name="TRANSPREMENDOMAN" localSheetId="3">#REF!</definedName>
    <definedName name="TRANSPREMENDOMAN">#REF!</definedName>
    <definedName name="TRANSPREMMANQ" localSheetId="3">#REF!</definedName>
    <definedName name="TRANSPREMMANQ">#REF!</definedName>
    <definedName name="TRANSPREMPREST" localSheetId="3">#REF!</definedName>
    <definedName name="TRANSPREMPREST">#REF!</definedName>
    <definedName name="TRANSPREMPRESTF" localSheetId="3">#REF!</definedName>
    <definedName name="TRANSPREMPRESTF">#REF!</definedName>
    <definedName name="TRANSPREMREMP" localSheetId="3">#REF!</definedName>
    <definedName name="TRANSPREMREMP">#REF!</definedName>
    <definedName name="transpremrmp" localSheetId="3">#REF!</definedName>
    <definedName name="transpremrmp">#REF!</definedName>
    <definedName name="TRANSPREMTB" localSheetId="3">#REF!</definedName>
    <definedName name="TRANSPREMTB">#REF!</definedName>
    <definedName name="TRANSPREMTBMANQ" localSheetId="3">#REF!</definedName>
    <definedName name="TRANSPREMTBMANQ">#REF!</definedName>
    <definedName name="TRANSPREMTBREST" localSheetId="3">#REF!</definedName>
    <definedName name="TRANSPREMTBREST">#REF!</definedName>
    <definedName name="TRANSPREMTBRESTF" localSheetId="3">#REF!</definedName>
    <definedName name="TRANSPREMTBRESTF">#REF!</definedName>
    <definedName name="TRASP5M3MICRO" localSheetId="3">#REF!</definedName>
    <definedName name="TRASP5M3MICRO">#REF!</definedName>
    <definedName name="tratamento" localSheetId="3">#REF!</definedName>
    <definedName name="tratamento">#REF!</definedName>
    <definedName name="TRCAP20">"$#REF!.$I$27"</definedName>
    <definedName name="TRCM30">"$#REF!.$I$28"</definedName>
    <definedName name="TRECHO">"$#REF!.$B$4"</definedName>
    <definedName name="TRP" localSheetId="3">#REF!</definedName>
    <definedName name="TRP">#REF!</definedName>
    <definedName name="TRRM1C">"$#REF!.$I$30"</definedName>
    <definedName name="TRRR1C">"$#REF!.$I$29"</definedName>
    <definedName name="TS2C">"'file:///D:/Meus documentos/ANASTÁCIO/SERCEL/BR262990800.xls'#$TLMB.$#REF!$#REF!"</definedName>
    <definedName name="TSD">"'file:///D:/Meus documentos/ANASTÁCIO/SERCEL/BR262990800.xls'#$SERVIÇOS.$#REF!$#REF!"</definedName>
    <definedName name="tsd.a" localSheetId="3">#REF!</definedName>
    <definedName name="tsd.a">#REF!</definedName>
    <definedName name="TSD_4">"$'memória de calculo_liquida'.$#REF!$#REF!"</definedName>
    <definedName name="tsd4_4">"$'memória de calculo_liquida'.$#REF!$#REF!"</definedName>
    <definedName name="TSs" localSheetId="3">#REF!</definedName>
    <definedName name="TSs">#REF!</definedName>
    <definedName name="tss.a" localSheetId="3">#REF!</definedName>
    <definedName name="tss.a">#REF!</definedName>
    <definedName name="TT.1" localSheetId="3">#REF!</definedName>
    <definedName name="TT.1">#REF!</definedName>
    <definedName name="TT.10" localSheetId="3">#REF!</definedName>
    <definedName name="TT.10">#REF!</definedName>
    <definedName name="TT.11" localSheetId="3">#REF!</definedName>
    <definedName name="TT.11">#REF!</definedName>
    <definedName name="TT.12" localSheetId="3">#REF!</definedName>
    <definedName name="TT.12">#REF!</definedName>
    <definedName name="TT.13" localSheetId="3">#REF!</definedName>
    <definedName name="TT.13">#REF!</definedName>
    <definedName name="TT.14" localSheetId="3">#REF!</definedName>
    <definedName name="TT.14">#REF!</definedName>
    <definedName name="TT.15" localSheetId="3">#REF!</definedName>
    <definedName name="TT.15">#REF!</definedName>
    <definedName name="TT.2" localSheetId="3">#REF!</definedName>
    <definedName name="TT.2">#REF!</definedName>
    <definedName name="TT.3" localSheetId="3">#REF!</definedName>
    <definedName name="TT.3">#REF!</definedName>
    <definedName name="TT.4" localSheetId="3">#REF!</definedName>
    <definedName name="TT.4">#REF!</definedName>
    <definedName name="TT.5" localSheetId="3">#REF!</definedName>
    <definedName name="TT.5">#REF!</definedName>
    <definedName name="TT.6" localSheetId="3">#REF!</definedName>
    <definedName name="TT.6">#REF!</definedName>
    <definedName name="TT.7" localSheetId="3">#REF!</definedName>
    <definedName name="TT.7">#REF!</definedName>
    <definedName name="TT.8" localSheetId="3">#REF!</definedName>
    <definedName name="TT.8">#REF!</definedName>
    <definedName name="TT.9" localSheetId="3">#REF!</definedName>
    <definedName name="TT.9">#REF!</definedName>
    <definedName name="TT102_4">"'file:///Eng_aroldo/Aroldo/Documents and Settings/Administrador/Meus documentos/Obras em Andamento/Tangará/Anel 3ª etapa/21ª medição/Med 21ª.xls'#$'Rel_19ª med_'.$#REF!$#REF!"</definedName>
    <definedName name="TT107_4">"'file:///Eng_aroldo/Aroldo/Documents and Settings/Administrador/Meus documentos/Obras em Andamento/Tangará/Anel 3ª etapa/21ª medição/Med 21ª.xls'#$'Rel_19ª med_'.$#REF!$#REF!"</definedName>
    <definedName name="TT121_4">"'file:///Eng_aroldo/Aroldo/Documents and Settings/Administrador/Meus documentos/Obras em Andamento/Tangará/Anel 3ª etapa/21ª medição/Med 21ª.xls'#$'Rel_19ª med_'.$#REF!$#REF!"</definedName>
    <definedName name="TT123_4">"'file:///Eng_aroldo/Aroldo/Documents and Settings/Administrador/Meus documentos/Obras em Andamento/Tangará/Anel 3ª etapa/21ª medição/Med 21ª.xls'#$'Rel_19ª med_'.$#REF!$#REF!"</definedName>
    <definedName name="TT19_4">"'file:///Eng_aroldo/Aroldo/Documents and Settings/Administrador/Meus documentos/Obras em Andamento/Tangará/Anel 3ª etapa/21ª medição/Med 21ª.xls'#$'Rel_19ª med_'.$#REF!$#REF!"</definedName>
    <definedName name="TT21_4">"'file:///Eng_aroldo/Aroldo/Documents and Settings/Administrador/Meus documentos/Obras em Andamento/Tangará/Anel 3ª etapa/21ª medição/Med 21ª.xls'#$'Rel_19ª med_'.$#REF!$#REF!"</definedName>
    <definedName name="TT22_4">"'file:///Eng_aroldo/Aroldo/Documents and Settings/Administrador/Meus documentos/Obras em Andamento/Tangará/Anel 3ª etapa/21ª medição/Med 21ª.xls'#$'Rel_19ª med_'.$#REF!$#REF!"</definedName>
    <definedName name="TT30_4">"'file:///Eng_aroldo/Aroldo/Documents and Settings/Administrador/Meus documentos/Obras em Andamento/Tangará/Anel 3ª etapa/21ª medição/Med 21ª.xls'#$'Rel_19ª med_'.$#REF!$#REF!"</definedName>
    <definedName name="TT31_4">"'file:///Eng_aroldo/Aroldo/Documents and Settings/Administrador/Meus documentos/Obras em Andamento/Tangará/Anel 3ª etapa/21ª medição/Med 21ª.xls'#$'Rel_19ª med_'.$#REF!$#REF!"</definedName>
    <definedName name="TT32_4">"'file:///Eng_aroldo/Aroldo/Documents and Settings/Administrador/Meus documentos/Obras em Andamento/Tangará/Anel 3ª etapa/21ª medição/Med 21ª.xls'#$'Rel_19ª med_'.$#REF!$#REF!"</definedName>
    <definedName name="TT33_4">"'file:///Eng_aroldo/Aroldo/Documents and Settings/Administrador/Meus documentos/Obras em Andamento/Tangará/Anel 3ª etapa/21ª medição/Med 21ª.xls'#$'Rel_19ª med_'.$#REF!$#REF!"</definedName>
    <definedName name="TT34_4">"'file:///Eng_aroldo/Aroldo/Documents and Settings/Administrador/Meus documentos/Obras em Andamento/Tangará/Anel 3ª etapa/21ª medição/Med 21ª.xls'#$'Rel_19ª med_'.$#REF!$#REF!"</definedName>
    <definedName name="TT36_4">"'file:///Eng_aroldo/Aroldo/Documents and Settings/Administrador/Meus documentos/Obras em Andamento/Tangará/Anel 3ª etapa/21ª medição/Med 21ª.xls'#$'Rel_19ª med_'.$#REF!$#REF!"</definedName>
    <definedName name="TT38_4">"'file:///Eng_aroldo/Aroldo/Documents and Settings/Administrador/Meus documentos/Obras em Andamento/Tangará/Anel 3ª etapa/21ª medição/Med 21ª.xls'#$'Rel_19ª med_'.$#REF!$#REF!"</definedName>
    <definedName name="TT39_4">"'file:///Eng_aroldo/Aroldo/Documents and Settings/Administrador/Meus documentos/Obras em Andamento/Tangará/Anel 3ª etapa/21ª medição/Med 21ª.xls'#$'Rel_19ª med_'.$#REF!$#REF!"</definedName>
    <definedName name="TT40_4">"'file:///Eng_aroldo/Aroldo/Documents and Settings/Administrador/Meus documentos/Obras em Andamento/Tangará/Anel 3ª etapa/21ª medição/Med 21ª.xls'#$'Rel_19ª med_'.$#REF!$#REF!"</definedName>
    <definedName name="TT52_4">"'file:///Eng_aroldo/Aroldo/Documents and Settings/Administrador/Meus documentos/Obras em Andamento/Tangará/Anel 3ª etapa/21ª medição/Med 21ª.xls'#$'Rel_19ª med_'.$#REF!$#REF!"</definedName>
    <definedName name="TT53_4">"'file:///Eng_aroldo/Aroldo/Documents and Settings/Administrador/Meus documentos/Obras em Andamento/Tangará/Anel 3ª etapa/21ª medição/Med 21ª.xls'#$'Rel_19ª med_'.$#REF!$#REF!"</definedName>
    <definedName name="TT54_4">"'file:///Eng_aroldo/Aroldo/Documents and Settings/Administrador/Meus documentos/Obras em Andamento/Tangará/Anel 3ª etapa/21ª medição/Med 21ª.xls'#$'Rel_19ª med_'.$#REF!$#REF!"</definedName>
    <definedName name="TT55_4">"'file:///Eng_aroldo/Aroldo/Documents and Settings/Administrador/Meus documentos/Obras em Andamento/Tangará/Anel 3ª etapa/21ª medição/Med 21ª.xls'#$'Rel_19ª med_'.$#REF!$#REF!"</definedName>
    <definedName name="TT6_4">"'file:///Eng_aroldo/Aroldo/Documents and Settings/Administrador/Meus documentos/Obras em Andamento/Tangará/Anel 3ª etapa/21ª medição/Med 21ª.xls'#$'Rel_19ª med_'.$#REF!$#REF!"</definedName>
    <definedName name="TT60_4">"'file:///Eng_aroldo/Aroldo/Documents and Settings/Administrador/Meus documentos/Obras em Andamento/Tangará/Anel 3ª etapa/21ª medição/Med 21ª.xls'#$'Rel_19ª med_'.$#REF!$#REF!"</definedName>
    <definedName name="TT61_4">"'file:///Eng_aroldo/Aroldo/Documents and Settings/Administrador/Meus documentos/Obras em Andamento/Tangará/Anel 3ª etapa/21ª medição/Med 21ª.xls'#$'Rel_19ª med_'.$#REF!$#REF!"</definedName>
    <definedName name="TT69_4">"'file:///Eng_aroldo/Aroldo/Documents and Settings/Administrador/Meus documentos/Obras em Andamento/Tangará/Anel 3ª etapa/21ª medição/Med 21ª.xls'#$'Rel_19ª med_'.$#REF!$#REF!"</definedName>
    <definedName name="TT70_4">"'file:///Eng_aroldo/Aroldo/Documents and Settings/Administrador/Meus documentos/Obras em Andamento/Tangará/Anel 3ª etapa/21ª medição/Med 21ª.xls'#$'Rel_19ª med_'.$#REF!$#REF!"</definedName>
    <definedName name="TT71_4">"'file:///Eng_aroldo/Aroldo/Documents and Settings/Administrador/Meus documentos/Obras em Andamento/Tangará/Anel 3ª etapa/21ª medição/Med 21ª.xls'#$'Rel_19ª med_'.$#REF!$#REF!"</definedName>
    <definedName name="TT74_4">"'file:///Eng_aroldo/Aroldo/Documents and Settings/Administrador/Meus documentos/Obras em Andamento/Tangará/Anel 3ª etapa/21ª medição/Med 21ª.xls'#$'Rel_19ª med_'.$#REF!$#REF!"</definedName>
    <definedName name="TT75_4">"'file:///Eng_aroldo/Aroldo/Documents and Settings/Administrador/Meus documentos/Obras em Andamento/Tangará/Anel 3ª etapa/21ª medição/Med 21ª.xls'#$'Rel_19ª med_'.$#REF!$#REF!"</definedName>
    <definedName name="TT76_4">"'file:///Eng_aroldo/Aroldo/Documents and Settings/Administrador/Meus documentos/Obras em Andamento/Tangará/Anel 3ª etapa/21ª medição/Med 21ª.xls'#$'Rel_19ª med_'.$#REF!$#REF!"</definedName>
    <definedName name="TT77_4">"'file:///Eng_aroldo/Aroldo/Documents and Settings/Administrador/Meus documentos/Obras em Andamento/Tangará/Anel 3ª etapa/21ª medição/Med 21ª.xls'#$'Rel_19ª med_'.$#REF!$#REF!"</definedName>
    <definedName name="TT78_4">"'file:///Eng_aroldo/Aroldo/Documents and Settings/Administrador/Meus documentos/Obras em Andamento/Tangará/Anel 3ª etapa/21ª medição/Med 21ª.xls'#$'Rel_19ª med_'.$#REF!$#REF!"</definedName>
    <definedName name="TT79_4">"'file:///Eng_aroldo/Aroldo/Documents and Settings/Administrador/Meus documentos/Obras em Andamento/Tangará/Anel 3ª etapa/21ª medição/Med 21ª.xls'#$'Rel_19ª med_'.$#REF!$#REF!"</definedName>
    <definedName name="TT94_4">"'file:///Eng_aroldo/Aroldo/Documents and Settings/Administrador/Meus documentos/Obras em Andamento/Tangará/Anel 3ª etapa/21ª medição/Med 21ª.xls'#$'Rel_19ª med_'.$#REF!$#REF!"</definedName>
    <definedName name="TT95_4">"'file:///Eng_aroldo/Aroldo/Documents and Settings/Administrador/Meus documentos/Obras em Andamento/Tangará/Anel 3ª etapa/21ª medição/Med 21ª.xls'#$'Rel_19ª med_'.$#REF!$#REF!"</definedName>
    <definedName name="TT96_4">"'file:///Eng_aroldo/Aroldo/Documents and Settings/Administrador/Meus documentos/Obras em Andamento/Tangará/Anel 3ª etapa/21ª medição/Med 21ª.xls'#$'Rel_19ª med_'.$#REF!$#REF!"</definedName>
    <definedName name="TT97_4">"'file:///Eng_aroldo/Aroldo/Documents and Settings/Administrador/Meus documentos/Obras em Andamento/Tangará/Anel 3ª etapa/21ª medição/Med 21ª.xls'#$'Rel_19ª med_'.$#REF!$#REF!"</definedName>
    <definedName name="TTT" localSheetId="8">[1]SERVIÇO!#REF!</definedName>
    <definedName name="TTT" localSheetId="4">[1]SERVIÇO!#REF!</definedName>
    <definedName name="TTT" localSheetId="3">[1]SERVIÇO!#REF!</definedName>
    <definedName name="TTT">[1]SERVIÇO!#REF!</definedName>
    <definedName name="ttttt" localSheetId="3">#REF!</definedName>
    <definedName name="ttttt">#REF!</definedName>
    <definedName name="tubulCA" localSheetId="3">#REF!</definedName>
    <definedName name="tubulCA">#REF!</definedName>
    <definedName name="TXREMATI" localSheetId="3">#REF!</definedName>
    <definedName name="TXREMATI">#REF!</definedName>
    <definedName name="TXTEQUIP" localSheetId="8">[1]SERVIÇO!#REF!</definedName>
    <definedName name="TXTEQUIP" localSheetId="4">[1]SERVIÇO!#REF!</definedName>
    <definedName name="TXTEQUIP" localSheetId="3">[1]SERVIÇO!#REF!</definedName>
    <definedName name="TXTEQUIP">[1]SERVIÇO!#REF!</definedName>
    <definedName name="TXTMARCA" localSheetId="8">[1]SERVIÇO!#REF!</definedName>
    <definedName name="TXTMARCA" localSheetId="4">[1]SERVIÇO!#REF!</definedName>
    <definedName name="TXTMARCA" localSheetId="3">[1]SERVIÇO!#REF!</definedName>
    <definedName name="TXTMARCA">[1]SERVIÇO!#REF!</definedName>
    <definedName name="TXTMOD" localSheetId="8">[1]SERVIÇO!#REF!</definedName>
    <definedName name="TXTMOD" localSheetId="4">[1]SERVIÇO!#REF!</definedName>
    <definedName name="TXTMOD" localSheetId="3">[1]SERVIÇO!#REF!</definedName>
    <definedName name="TXTMOD">[1]SERVIÇO!#REF!</definedName>
    <definedName name="TXTPOT" localSheetId="8">[1]SERVIÇO!#REF!</definedName>
    <definedName name="TXTPOT" localSheetId="4">[1]SERVIÇO!#REF!</definedName>
    <definedName name="TXTPOT" localSheetId="3">[1]SERVIÇO!#REF!</definedName>
    <definedName name="TXTPOT">[1]SERVIÇO!#REF!</definedName>
    <definedName name="TYUIO" hidden="1">{#N/A,#N/A,TRUE,"Serviços"}</definedName>
    <definedName name="un" localSheetId="3">#REF!</definedName>
    <definedName name="un">#REF!</definedName>
    <definedName name="Und">#N/A</definedName>
    <definedName name="unid.2" localSheetId="3">#REF!</definedName>
    <definedName name="unid.2">#REF!</definedName>
    <definedName name="Unidade1" localSheetId="3">#REF!</definedName>
    <definedName name="Unidade1">#REF!</definedName>
    <definedName name="UnidAux" hidden="1">#N/A</definedName>
    <definedName name="UNIT" localSheetId="3">#REF!</definedName>
    <definedName name="UNIT">#REF!</definedName>
    <definedName name="uno" localSheetId="3">#REF!</definedName>
    <definedName name="uno">#REF!</definedName>
    <definedName name="Upvc_2001" localSheetId="3">#REF!</definedName>
    <definedName name="Upvc_2001">#REF!</definedName>
    <definedName name="UPVC_99" localSheetId="3">#REF!</definedName>
    <definedName name="UPVC_99">#REF!</definedName>
    <definedName name="URV_MAR94" localSheetId="3">#REF!</definedName>
    <definedName name="URV_MAR94">#REF!</definedName>
    <definedName name="Utlidades2" localSheetId="3">#REF!</definedName>
    <definedName name="Utlidades2">#REF!</definedName>
    <definedName name="uuuuuty">#N/A</definedName>
    <definedName name="V">[0]!V</definedName>
    <definedName name="VACAP">"$#REF!.$D$38"</definedName>
    <definedName name="VACM">"$#REF!.$D$37"</definedName>
    <definedName name="vai" localSheetId="3">#REF!</definedName>
    <definedName name="vai">#REF!</definedName>
    <definedName name="vala.ca" localSheetId="3">#REF!</definedName>
    <definedName name="vala.ca">#REF!</definedName>
    <definedName name="ValAcurl" localSheetId="3">#REF!</definedName>
    <definedName name="ValAcurl">#REF!</definedName>
    <definedName name="Valchvrl" localSheetId="3">#REF!</definedName>
    <definedName name="Valchvrl">#REF!</definedName>
    <definedName name="VALOR_ADITIVO" localSheetId="3">#REF!</definedName>
    <definedName name="VALOR_ADITIVO">#REF!</definedName>
    <definedName name="VALOR_CONTRATO" localSheetId="3">#REF!</definedName>
    <definedName name="VALOR_CONTRATO">#REF!</definedName>
    <definedName name="VALORES_VALORES_Listar" localSheetId="3">#REF!</definedName>
    <definedName name="VALORES_VALORES_Listar">#REF!</definedName>
    <definedName name="value_def_array">{"total","SUM(total)","YNNNN",FALSE}</definedName>
    <definedName name="VAMM" localSheetId="3">#REF!</definedName>
    <definedName name="VAMM">#REF!</definedName>
    <definedName name="VARM">"$#REF!.$D$36"</definedName>
    <definedName name="VARR">"$#REF!.$D$34"</definedName>
    <definedName name="Vazios">[7]Teor!$B$3:$B$7</definedName>
    <definedName name="VEDA_ROSCA" localSheetId="8">#REF!</definedName>
    <definedName name="VEDA_ROSCA" localSheetId="4">#REF!</definedName>
    <definedName name="VEDA_ROSCA" localSheetId="3">#REF!</definedName>
    <definedName name="VEDA_ROSCA">#REF!</definedName>
    <definedName name="verde" localSheetId="8">#REF!</definedName>
    <definedName name="verde" localSheetId="4">#REF!</definedName>
    <definedName name="verde" localSheetId="3">#REF!</definedName>
    <definedName name="verde">#REF!</definedName>
    <definedName name="verdepav" localSheetId="8">#REF!</definedName>
    <definedName name="verdepav" localSheetId="4">#REF!</definedName>
    <definedName name="verdepav" localSheetId="3">#REF!</definedName>
    <definedName name="verdepav">#REF!</definedName>
    <definedName name="verificar" localSheetId="3">#REF!</definedName>
    <definedName name="verificar">#REF!</definedName>
    <definedName name="verificar2" localSheetId="3">#REF!</definedName>
    <definedName name="verificar2">#REF!</definedName>
    <definedName name="VERNIZ_POLIURETANO" localSheetId="8">#REF!</definedName>
    <definedName name="VERNIZ_POLIURETANO" localSheetId="4">#REF!</definedName>
    <definedName name="VERNIZ_POLIURETANO" localSheetId="3">#REF!</definedName>
    <definedName name="VERNIZ_POLIURETANO">#REF!</definedName>
    <definedName name="vfvr">#N/A</definedName>
    <definedName name="VidaAnos" localSheetId="3">#REF!</definedName>
    <definedName name="VidaAnos">#REF!</definedName>
    <definedName name="Vidahoras" localSheetId="3">#REF!</definedName>
    <definedName name="Vidahoras">#REF!</definedName>
    <definedName name="Vilmar12" localSheetId="3">#REF!</definedName>
    <definedName name="Vilmar12">#REF!</definedName>
    <definedName name="VLM">"$#REF!.$#REF!$#REF!"</definedName>
    <definedName name="VLPI">"$#REF!.$#REF!$#REF!"</definedName>
    <definedName name="VLREAJ">"$#REF!.$#REF!$#REF!"</definedName>
    <definedName name="VOL_MASSA" localSheetId="3">#REF!</definedName>
    <definedName name="VOL_MASSA">#REF!</definedName>
    <definedName name="VOL_MASSA_4">"$'memória de calculo_liquida'.$#REF!$#REF!"</definedName>
    <definedName name="volbase" localSheetId="3">#REF!</definedName>
    <definedName name="volbase">#REF!</definedName>
    <definedName name="VOLFRESAG">"$#REF!.$H$46"</definedName>
    <definedName name="volsubl" localSheetId="3">#REF!</definedName>
    <definedName name="volsubl">#REF!</definedName>
    <definedName name="Vutil" localSheetId="3">#REF!</definedName>
    <definedName name="Vutil">#REF!</definedName>
    <definedName name="vv" localSheetId="3">#REF!</definedName>
    <definedName name="vv">#REF!</definedName>
    <definedName name="VV9_1" localSheetId="3">#REF!</definedName>
    <definedName name="VV9_1">#REF!</definedName>
    <definedName name="VV9_2" localSheetId="3">#REF!</definedName>
    <definedName name="VV9_2">#REF!</definedName>
    <definedName name="VV9_3" localSheetId="3">#REF!</definedName>
    <definedName name="VV9_3">#REF!</definedName>
    <definedName name="vvv" hidden="1">{#N/A,#N/A,FALSE,"MO (2)"}</definedName>
    <definedName name="wacc" localSheetId="3">#REF!</definedName>
    <definedName name="wacc">#REF!</definedName>
    <definedName name="wacc1" localSheetId="3">#REF!</definedName>
    <definedName name="wacc1">#REF!</definedName>
    <definedName name="we">#N/A</definedName>
    <definedName name="wer" localSheetId="3">'PLANILHA ORÇAMENTÁRIA'!Plan1</definedName>
    <definedName name="wer">Plan1</definedName>
    <definedName name="wer_1">#N/A</definedName>
    <definedName name="wer_2">#N/A</definedName>
    <definedName name="wew">#N/A</definedName>
    <definedName name="wew_1">#N/A</definedName>
    <definedName name="wew_2">#N/A</definedName>
    <definedName name="WEWRWR" localSheetId="8">#N/A</definedName>
    <definedName name="WEWRWR">'BDI DIFERENCIADO'!WEWRWR</definedName>
    <definedName name="WEWRWR_1">#N/A</definedName>
    <definedName name="WEWRWR_2">#N/A</definedName>
    <definedName name="WITENS" localSheetId="8">[1]SERVIÇO!#REF!</definedName>
    <definedName name="WITENS" localSheetId="4">[1]SERVIÇO!#REF!</definedName>
    <definedName name="WITENS" localSheetId="3">[1]SERVIÇO!#REF!</definedName>
    <definedName name="WITENS">[1]SERVIÇO!#REF!</definedName>
    <definedName name="WNMLOCAL" localSheetId="8">[1]SERVIÇO!#REF!</definedName>
    <definedName name="WNMLOCAL" localSheetId="4">[1]SERVIÇO!#REF!</definedName>
    <definedName name="WNMLOCAL" localSheetId="3">[1]SERVIÇO!#REF!</definedName>
    <definedName name="WNMLOCAL">[1]SERVIÇO!#REF!</definedName>
    <definedName name="WNMMUN" localSheetId="8">[1]SERVIÇO!#REF!</definedName>
    <definedName name="WNMMUN" localSheetId="4">[1]SERVIÇO!#REF!</definedName>
    <definedName name="WNMMUN" localSheetId="3">[1]SERVIÇO!#REF!</definedName>
    <definedName name="WNMMUN">[1]SERVIÇO!#REF!</definedName>
    <definedName name="WNMSERV" localSheetId="8">[1]SERVIÇO!#REF!</definedName>
    <definedName name="WNMSERV" localSheetId="4">[1]SERVIÇO!#REF!</definedName>
    <definedName name="WNMSERV" localSheetId="3">[1]SERVIÇO!#REF!</definedName>
    <definedName name="WNMSERV">[1]SERVIÇO!#REF!</definedName>
    <definedName name="wrn.COLETAS._.DE._.EQUIPAMENTOS." hidden="1">{#N/A,#N/A,FALSE,"EQUIPAMENTOS"}</definedName>
    <definedName name="wrn.COLETAS._.DE._.MATERIAIS." hidden="1">{#N/A,#N/A,FALSE,"SOTREQ"}</definedName>
    <definedName name="wrn.COMP._.EQUIP." hidden="1">{#N/A,#N/A,FALSE,"EQUIPAMENTOS"}</definedName>
    <definedName name="wrn.COMP._.MATERIAIS." hidden="1">{#N/A,#N/A,FALSE,"MATERIAIS"}</definedName>
    <definedName name="wrn.GERAL." hidden="1">{#N/A,#N/A,FALSE,"ET-CAPA";#N/A,#N/A,FALSE,"ET-PAG1";#N/A,#N/A,FALSE,"ET-PAG2";#N/A,#N/A,FALSE,"ET-PAG3";#N/A,#N/A,FALSE,"ET-PAG4";#N/A,#N/A,FALSE,"ET-PAG5"}</definedName>
    <definedName name="wrn.mo2." hidden="1">{#N/A,#N/A,FALSE,"MO (2)"}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NEUS." hidden="1">{#N/A,#N/A,FALSE,"EQUIPAMENTOS"}</definedName>
    <definedName name="wrn.relext." hidden="1">{#N/A,#N/A,TRUE,"Plan1"}</definedName>
    <definedName name="wrn.Tipo." hidden="1">{#N/A,#N/A,TRUE,"Serviços"}</definedName>
    <definedName name="ws" localSheetId="3">#REF!</definedName>
    <definedName name="ws">#REF!</definedName>
    <definedName name="ww">"'file:///Y:/ENGENHARIA/Deise Aoki/PATOS - OK/PATOS 05-09-2007-ok/Laptop - Arquivos/DNIT/PATOs/Rondonópolis/PATO_BR-364_km_000_ao_km_11290_LICITAÇÃO MAIO DE 2007.xls'#$reg_mec_fx_dm_.$#REF!$#REF!:$#REF!$#REF!"</definedName>
    <definedName name="x" localSheetId="8">[7]Equipamentos!#REF!</definedName>
    <definedName name="x" localSheetId="4">[7]Equipamentos!#REF!</definedName>
    <definedName name="x" localSheetId="3">[7]Equipamentos!#REF!</definedName>
    <definedName name="x">[7]Equipamentos!#REF!</definedName>
    <definedName name="XALFA" localSheetId="8">[1]SERVIÇO!#REF!</definedName>
    <definedName name="XALFA" localSheetId="4">[1]SERVIÇO!#REF!</definedName>
    <definedName name="XALFA" localSheetId="3">[1]SERVIÇO!#REF!</definedName>
    <definedName name="XALFA">[1]SERVIÇO!#REF!</definedName>
    <definedName name="XDATA" localSheetId="8">[1]SERVIÇO!#REF!</definedName>
    <definedName name="XDATA" localSheetId="4">[1]SERVIÇO!#REF!</definedName>
    <definedName name="XDATA" localSheetId="3">[1]SERVIÇO!#REF!</definedName>
    <definedName name="XDATA">[1]SERVIÇO!#REF!</definedName>
    <definedName name="xique" localSheetId="3">#REF!</definedName>
    <definedName name="xique">#REF!</definedName>
    <definedName name="XITEM" localSheetId="8">[1]SERVIÇO!#REF!</definedName>
    <definedName name="XITEM" localSheetId="4">[1]SERVIÇO!#REF!</definedName>
    <definedName name="XITEM" localSheetId="3">[1]SERVIÇO!#REF!</definedName>
    <definedName name="XITEM">[1]SERVIÇO!#REF!</definedName>
    <definedName name="XLOC" localSheetId="8">[1]SERVIÇO!#REF!</definedName>
    <definedName name="XLOC" localSheetId="4">[1]SERVIÇO!#REF!</definedName>
    <definedName name="XLOC" localSheetId="3">[1]SERVIÇO!#REF!</definedName>
    <definedName name="XLOC">[1]SERVIÇO!#REF!</definedName>
    <definedName name="xnInforme_quantos_bebedouros____bebqt__if_bebqt__0__xlQt.bebedouros_invalida___ENTER_p_reinformar__xresp__branch_rqtderv" localSheetId="8">[1]SERVIÇO!#REF!</definedName>
    <definedName name="xnInforme_quantos_bebedouros____bebqt__if_bebqt__0__xlQt.bebedouros_invalida___ENTER_p_reinformar__xresp__branch_rqtderv" localSheetId="4">[1]SERVIÇO!#REF!</definedName>
    <definedName name="xnInforme_quantos_bebedouros____bebqt__if_bebqt__0__xlQt.bebedouros_invalida___ENTER_p_reinformar__xresp__branch_rqtderv" localSheetId="3">[1]SERVIÇO!#REF!</definedName>
    <definedName name="xnInforme_quantos_bebedouros____bebqt__if_bebqt__0__xlQt.bebedouros_invalida___ENTER_p_reinformar__xresp__branch_rqtderv">[1]SERVIÇO!#REF!</definedName>
    <definedName name="XNUCOPIAS" localSheetId="8">[1]SERVIÇO!#REF!</definedName>
    <definedName name="XNUCOPIAS" localSheetId="4">[1]SERVIÇO!#REF!</definedName>
    <definedName name="XNUCOPIAS" localSheetId="3">[1]SERVIÇO!#REF!</definedName>
    <definedName name="XNUCOPIAS">[1]SERVIÇO!#REF!</definedName>
    <definedName name="XRESP" localSheetId="8">[1]SERVIÇO!#REF!</definedName>
    <definedName name="XRESP" localSheetId="4">[1]SERVIÇO!#REF!</definedName>
    <definedName name="XRESP" localSheetId="3">[1]SERVIÇO!#REF!</definedName>
    <definedName name="XRESP">[1]SERVIÇO!#REF!</definedName>
    <definedName name="XTITRES" localSheetId="8">[1]SERVIÇO!#REF!</definedName>
    <definedName name="XTITRES" localSheetId="4">[1]SERVIÇO!#REF!</definedName>
    <definedName name="XTITRES" localSheetId="3">[1]SERVIÇO!#REF!</definedName>
    <definedName name="XTITRES">[1]SERVIÇO!#REF!</definedName>
    <definedName name="xx">#N/A</definedName>
    <definedName name="XXX" localSheetId="8">#N/A</definedName>
    <definedName name="XXX">'BDI DIFERENCIADO'!XXX</definedName>
    <definedName name="XXX_1">#N/A</definedName>
    <definedName name="XXX_2">#N/A</definedName>
    <definedName name="z" hidden="1">{#N/A,#N/A,FALSE,"MO (2)"}</definedName>
    <definedName name="ZARCAO" localSheetId="8">#REF!</definedName>
    <definedName name="ZARCAO" localSheetId="4">#REF!</definedName>
    <definedName name="ZARCAO" localSheetId="3">#REF!</definedName>
    <definedName name="ZARCAO">#REF!</definedName>
    <definedName name="zaza" hidden="1">{#N/A,#N/A,FALSE,"MO (2)"}</definedName>
    <definedName name="ZECA" localSheetId="8">[1]SERVIÇO!#REF!</definedName>
    <definedName name="ZECA" localSheetId="4">[1]SERVIÇO!#REF!</definedName>
    <definedName name="ZECA" localSheetId="3">[1]SERVIÇO!#REF!</definedName>
    <definedName name="ZECA">[1]SERVIÇO!#REF!</definedName>
    <definedName name="zenil" localSheetId="3">#REF!</definedName>
    <definedName name="zenil">#REF!</definedName>
  </definedNames>
  <calcPr calcId="124519"/>
</workbook>
</file>

<file path=xl/calcChain.xml><?xml version="1.0" encoding="utf-8"?>
<calcChain xmlns="http://schemas.openxmlformats.org/spreadsheetml/2006/main">
  <c r="L7" i="10"/>
  <c r="L7" i="33"/>
  <c r="L7" i="44"/>
  <c r="L7" i="39"/>
  <c r="L7" i="31"/>
  <c r="L7" i="5"/>
  <c r="L7" i="61"/>
  <c r="E17" i="33"/>
  <c r="E17" i="39"/>
  <c r="E17" i="31"/>
  <c r="E17" i="5"/>
  <c r="E17" i="6"/>
  <c r="E17" i="44"/>
  <c r="I35" i="61"/>
  <c r="F259" i="31"/>
  <c r="F125"/>
  <c r="I35" i="10"/>
  <c r="B189" i="31"/>
  <c r="B55"/>
  <c r="I18" i="61"/>
  <c r="I18" i="10"/>
  <c r="A2" i="54" l="1"/>
  <c r="A2" i="8"/>
  <c r="A2" i="22"/>
  <c r="D177" i="31" l="1"/>
  <c r="E143"/>
  <c r="H84"/>
  <c r="H100"/>
  <c r="E83" i="5" l="1"/>
  <c r="H79"/>
  <c r="H78"/>
  <c r="H77"/>
  <c r="H80" l="1"/>
  <c r="I11" i="31"/>
  <c r="B15" i="39" l="1"/>
  <c r="B9"/>
  <c r="B15" i="33" l="1"/>
  <c r="B11"/>
  <c r="B9"/>
  <c r="I37" i="61" l="1"/>
  <c r="I34"/>
  <c r="I33"/>
  <c r="I31"/>
  <c r="I30"/>
  <c r="I29"/>
  <c r="I27"/>
  <c r="I21"/>
  <c r="I17"/>
  <c r="B172" i="31"/>
  <c r="D172" s="1"/>
  <c r="I16" i="61" s="1"/>
  <c r="I15"/>
  <c r="I12"/>
  <c r="B267" i="31"/>
  <c r="B254"/>
  <c r="B249"/>
  <c r="F249" s="1"/>
  <c r="F254"/>
  <c r="B240"/>
  <c r="D229"/>
  <c r="F218"/>
  <c r="B211"/>
  <c r="H211" s="1"/>
  <c r="I25" i="61" s="1"/>
  <c r="B201" i="31"/>
  <c r="B194"/>
  <c r="F194" s="1"/>
  <c r="F189"/>
  <c r="I20" i="61" s="1"/>
  <c r="J17" i="44" s="1"/>
  <c r="D182" i="31"/>
  <c r="D167"/>
  <c r="D162"/>
  <c r="I14" i="61" s="1"/>
  <c r="D157" i="31"/>
  <c r="I13" i="61" s="1"/>
  <c r="D152" i="31"/>
  <c r="F240"/>
  <c r="B229"/>
  <c r="F229" s="1"/>
  <c r="B234" s="1"/>
  <c r="H234" s="1"/>
  <c r="D224"/>
  <c r="B218"/>
  <c r="F211"/>
  <c r="D211"/>
  <c r="D206"/>
  <c r="F201"/>
  <c r="D201"/>
  <c r="D194"/>
  <c r="D189"/>
  <c r="E267"/>
  <c r="H137"/>
  <c r="H139" s="1"/>
  <c r="A5" i="61"/>
  <c r="F120" i="31"/>
  <c r="I34" i="10" s="1"/>
  <c r="F106" i="31"/>
  <c r="I31" i="10" s="1"/>
  <c r="B95" i="31"/>
  <c r="D90"/>
  <c r="B90"/>
  <c r="B84"/>
  <c r="I27" i="10" s="1"/>
  <c r="H90" i="31" l="1"/>
  <c r="I28" i="10" s="1"/>
  <c r="H218" i="31"/>
  <c r="H201"/>
  <c r="B224"/>
  <c r="H224" s="1"/>
  <c r="I28" i="61" s="1"/>
  <c r="F77" i="31"/>
  <c r="D77"/>
  <c r="B77"/>
  <c r="D72"/>
  <c r="B28"/>
  <c r="B23"/>
  <c r="F67"/>
  <c r="D67"/>
  <c r="D60"/>
  <c r="D55"/>
  <c r="B48"/>
  <c r="D18"/>
  <c r="I12" i="10" s="1"/>
  <c r="B206" i="31" l="1"/>
  <c r="F206" s="1"/>
  <c r="I24" i="61" s="1"/>
  <c r="I23"/>
  <c r="H77" i="31"/>
  <c r="I25" i="10" s="1"/>
  <c r="E29" i="6" l="1"/>
  <c r="E28"/>
  <c r="E12"/>
  <c r="E13"/>
  <c r="B38" i="31"/>
  <c r="D38"/>
  <c r="I16" i="10" s="1"/>
  <c r="D43" i="31"/>
  <c r="I17" i="10" s="1"/>
  <c r="D28" i="31"/>
  <c r="I14" i="10" s="1"/>
  <c r="D48" i="31"/>
  <c r="D33"/>
  <c r="I15" i="10" l="1"/>
  <c r="B133" i="31"/>
  <c r="E133" s="1"/>
  <c r="E73" i="5" l="1"/>
  <c r="H69"/>
  <c r="H68"/>
  <c r="H67"/>
  <c r="H66"/>
  <c r="H65"/>
  <c r="H70" l="1"/>
  <c r="H28" l="1"/>
  <c r="H25" i="6"/>
  <c r="B67" i="31" l="1"/>
  <c r="B60"/>
  <c r="F60" s="1"/>
  <c r="I21" i="10" s="1"/>
  <c r="C38" i="54"/>
  <c r="D49" s="1"/>
  <c r="C10"/>
  <c r="D21" s="1"/>
  <c r="C15" i="6"/>
  <c r="C14"/>
  <c r="L3" i="44"/>
  <c r="D10"/>
  <c r="C10" i="22"/>
  <c r="D21" s="1"/>
  <c r="I7" i="61" s="1"/>
  <c r="F7" l="1"/>
  <c r="J23" s="1"/>
  <c r="K23" s="1"/>
  <c r="L23" s="1"/>
  <c r="F7" i="10"/>
  <c r="J23" s="1"/>
  <c r="J35" i="61"/>
  <c r="K35" s="1"/>
  <c r="L35" s="1"/>
  <c r="J15"/>
  <c r="K15" s="1"/>
  <c r="L15" s="1"/>
  <c r="J34"/>
  <c r="K34" s="1"/>
  <c r="L34" s="1"/>
  <c r="J33"/>
  <c r="K33" s="1"/>
  <c r="L33" s="1"/>
  <c r="J31"/>
  <c r="K31" s="1"/>
  <c r="L31" s="1"/>
  <c r="J30"/>
  <c r="K30" s="1"/>
  <c r="L30" s="1"/>
  <c r="J28"/>
  <c r="K28" s="1"/>
  <c r="L28" s="1"/>
  <c r="J27"/>
  <c r="K27" s="1"/>
  <c r="L27" s="1"/>
  <c r="J25"/>
  <c r="K25" s="1"/>
  <c r="L25" s="1"/>
  <c r="J24"/>
  <c r="K24" s="1"/>
  <c r="L24" s="1"/>
  <c r="J21"/>
  <c r="K21" s="1"/>
  <c r="L21" s="1"/>
  <c r="J37"/>
  <c r="K37" s="1"/>
  <c r="J20"/>
  <c r="K20" s="1"/>
  <c r="L20" s="1"/>
  <c r="G5" i="5"/>
  <c r="F115" i="31"/>
  <c r="I33" i="10" s="1"/>
  <c r="G10" i="44"/>
  <c r="I7" i="10"/>
  <c r="B7" i="44"/>
  <c r="N5"/>
  <c r="N4"/>
  <c r="N3"/>
  <c r="L37" i="61" l="1"/>
  <c r="C16" i="39" s="1"/>
  <c r="J30" i="10"/>
  <c r="J37"/>
  <c r="K37" s="1"/>
  <c r="L37" s="1"/>
  <c r="C16" i="33" s="1"/>
  <c r="J28" i="10"/>
  <c r="J27"/>
  <c r="K27" s="1"/>
  <c r="L27" s="1"/>
  <c r="J25"/>
  <c r="K25" s="1"/>
  <c r="L25" s="1"/>
  <c r="J24"/>
  <c r="J21"/>
  <c r="J20"/>
  <c r="J15"/>
  <c r="J35"/>
  <c r="K35" s="1"/>
  <c r="L35" s="1"/>
  <c r="J34"/>
  <c r="K34" s="1"/>
  <c r="L34" s="1"/>
  <c r="J33"/>
  <c r="J31"/>
  <c r="G71" i="5"/>
  <c r="H71" s="1"/>
  <c r="H72" s="1"/>
  <c r="H73" s="1"/>
  <c r="J29" i="10" s="1"/>
  <c r="G81" i="5"/>
  <c r="H81" s="1"/>
  <c r="H82" s="1"/>
  <c r="H83" s="1"/>
  <c r="C10" i="39"/>
  <c r="K28" i="10"/>
  <c r="L28" s="1"/>
  <c r="C8" i="39"/>
  <c r="C14"/>
  <c r="G33" i="5"/>
  <c r="G59"/>
  <c r="E46"/>
  <c r="G22"/>
  <c r="J16" i="61" l="1"/>
  <c r="K16" s="1"/>
  <c r="L16" s="1"/>
  <c r="J16" i="10"/>
  <c r="J29" i="61"/>
  <c r="K29" s="1"/>
  <c r="L29" s="1"/>
  <c r="C12" i="39" s="1"/>
  <c r="E14" i="6"/>
  <c r="E15"/>
  <c r="F55" i="31" l="1"/>
  <c r="I20" i="10" s="1"/>
  <c r="H54" i="5"/>
  <c r="H55"/>
  <c r="H56"/>
  <c r="H57"/>
  <c r="H53"/>
  <c r="H52"/>
  <c r="E61"/>
  <c r="H58" l="1"/>
  <c r="E18" i="44" l="1"/>
  <c r="O15" i="39"/>
  <c r="N15"/>
  <c r="M15"/>
  <c r="L15"/>
  <c r="K15"/>
  <c r="J15"/>
  <c r="I15"/>
  <c r="H15"/>
  <c r="G15"/>
  <c r="F15"/>
  <c r="O13"/>
  <c r="N13"/>
  <c r="M13"/>
  <c r="L13"/>
  <c r="K13"/>
  <c r="J13"/>
  <c r="I13"/>
  <c r="H13"/>
  <c r="G13"/>
  <c r="F13"/>
  <c r="B13"/>
  <c r="F11"/>
  <c r="O11" s="1"/>
  <c r="B11"/>
  <c r="O9"/>
  <c r="N9"/>
  <c r="M9"/>
  <c r="L9"/>
  <c r="K9"/>
  <c r="J9"/>
  <c r="I9"/>
  <c r="H9"/>
  <c r="G9"/>
  <c r="F9"/>
  <c r="O7"/>
  <c r="N7"/>
  <c r="M7"/>
  <c r="K7"/>
  <c r="J7"/>
  <c r="I7"/>
  <c r="H7"/>
  <c r="G7"/>
  <c r="F7"/>
  <c r="B7"/>
  <c r="B5"/>
  <c r="M11" l="1"/>
  <c r="N11"/>
  <c r="Q13"/>
  <c r="Q7"/>
  <c r="Q15"/>
  <c r="Q9"/>
  <c r="G11"/>
  <c r="H11"/>
  <c r="K11"/>
  <c r="Q5"/>
  <c r="I11"/>
  <c r="J11"/>
  <c r="L11"/>
  <c r="Q11" l="1"/>
  <c r="B7" i="33" l="1"/>
  <c r="O7"/>
  <c r="N7"/>
  <c r="M7"/>
  <c r="K7"/>
  <c r="J7"/>
  <c r="I7"/>
  <c r="H7"/>
  <c r="G7"/>
  <c r="F7"/>
  <c r="Q7" l="1"/>
  <c r="H67" i="31" l="1"/>
  <c r="B72" l="1"/>
  <c r="F72" s="1"/>
  <c r="I24" i="10" s="1"/>
  <c r="K24" s="1"/>
  <c r="L24" s="1"/>
  <c r="I23"/>
  <c r="K23" s="1"/>
  <c r="L23" s="1"/>
  <c r="C10" i="33" l="1"/>
  <c r="K15" i="10"/>
  <c r="L15" s="1"/>
  <c r="G13" i="33" l="1"/>
  <c r="H13"/>
  <c r="I13"/>
  <c r="J13"/>
  <c r="K13"/>
  <c r="L13"/>
  <c r="M13"/>
  <c r="N13"/>
  <c r="O13"/>
  <c r="F13"/>
  <c r="F11"/>
  <c r="O11" s="1"/>
  <c r="G9"/>
  <c r="H9"/>
  <c r="I9"/>
  <c r="J9"/>
  <c r="K9"/>
  <c r="L9"/>
  <c r="M9"/>
  <c r="N9"/>
  <c r="O9"/>
  <c r="F9"/>
  <c r="G15"/>
  <c r="H15"/>
  <c r="I15"/>
  <c r="J15"/>
  <c r="K15"/>
  <c r="L15"/>
  <c r="M15"/>
  <c r="N15"/>
  <c r="O15"/>
  <c r="F15"/>
  <c r="B13"/>
  <c r="B5"/>
  <c r="Q9" l="1"/>
  <c r="J11"/>
  <c r="K11"/>
  <c r="L11"/>
  <c r="I11"/>
  <c r="M11"/>
  <c r="H11"/>
  <c r="Q15"/>
  <c r="N11"/>
  <c r="G11"/>
  <c r="Q13" l="1"/>
  <c r="Q11"/>
  <c r="F95" i="31" l="1"/>
  <c r="D23"/>
  <c r="I13" i="10" s="1"/>
  <c r="B100" i="31" l="1"/>
  <c r="I30" i="10" s="1"/>
  <c r="K30" s="1"/>
  <c r="L30" s="1"/>
  <c r="I29"/>
  <c r="K16"/>
  <c r="L16" s="1"/>
  <c r="H59" i="5" l="1"/>
  <c r="H60" s="1"/>
  <c r="H61" l="1"/>
  <c r="J17" i="61" s="1"/>
  <c r="K17" s="1"/>
  <c r="L17" s="1"/>
  <c r="A6" i="8"/>
  <c r="A5" i="6"/>
  <c r="A4" i="5"/>
  <c r="A5" i="10"/>
  <c r="J17" l="1"/>
  <c r="K17" s="1"/>
  <c r="L17" s="1"/>
  <c r="K21"/>
  <c r="L21" s="1"/>
  <c r="A2" i="33"/>
  <c r="A2" i="39"/>
  <c r="H29" i="5"/>
  <c r="K20" i="10" l="1"/>
  <c r="L20" s="1"/>
  <c r="C8" i="33" s="1"/>
  <c r="K31" i="10"/>
  <c r="L31" s="1"/>
  <c r="K29"/>
  <c r="L29" s="1"/>
  <c r="C12" i="33" s="1"/>
  <c r="M8" i="39" l="1"/>
  <c r="J12"/>
  <c r="K33" i="10"/>
  <c r="L33" s="1"/>
  <c r="C14" i="33" s="1"/>
  <c r="L12" l="1"/>
  <c r="N8" i="39"/>
  <c r="R8"/>
  <c r="O8"/>
  <c r="K8"/>
  <c r="L8"/>
  <c r="G8"/>
  <c r="O10"/>
  <c r="F8"/>
  <c r="J8"/>
  <c r="H8"/>
  <c r="I8"/>
  <c r="H12"/>
  <c r="I12"/>
  <c r="G12"/>
  <c r="R12"/>
  <c r="L12"/>
  <c r="F12"/>
  <c r="M12"/>
  <c r="K12"/>
  <c r="N12"/>
  <c r="O12"/>
  <c r="H39" i="5"/>
  <c r="H14"/>
  <c r="H12"/>
  <c r="H16"/>
  <c r="F46" i="8"/>
  <c r="E46"/>
  <c r="D46"/>
  <c r="C46"/>
  <c r="F42"/>
  <c r="E42"/>
  <c r="D42"/>
  <c r="C42"/>
  <c r="F35"/>
  <c r="E35"/>
  <c r="D35"/>
  <c r="C35"/>
  <c r="F23"/>
  <c r="E23"/>
  <c r="D23"/>
  <c r="C23"/>
  <c r="E47" i="5"/>
  <c r="H43"/>
  <c r="H42"/>
  <c r="H41"/>
  <c r="H40"/>
  <c r="H38"/>
  <c r="H44" s="1"/>
  <c r="H31"/>
  <c r="E24"/>
  <c r="H20"/>
  <c r="H19"/>
  <c r="H18"/>
  <c r="H15"/>
  <c r="H13"/>
  <c r="H11"/>
  <c r="F48" i="8" l="1"/>
  <c r="H7" i="5" s="1"/>
  <c r="E48" i="8"/>
  <c r="D48"/>
  <c r="L10" i="33"/>
  <c r="M14"/>
  <c r="J12"/>
  <c r="M12"/>
  <c r="F12"/>
  <c r="R12"/>
  <c r="N12"/>
  <c r="O12"/>
  <c r="G12"/>
  <c r="K12"/>
  <c r="H12"/>
  <c r="I12"/>
  <c r="N10" i="39"/>
  <c r="F10"/>
  <c r="Q8"/>
  <c r="S8" s="1"/>
  <c r="J10"/>
  <c r="L10"/>
  <c r="H10"/>
  <c r="R10"/>
  <c r="I10"/>
  <c r="M10"/>
  <c r="G10"/>
  <c r="K10"/>
  <c r="Q12"/>
  <c r="S12" s="1"/>
  <c r="L14"/>
  <c r="I14"/>
  <c r="M14"/>
  <c r="J14"/>
  <c r="R14"/>
  <c r="O14"/>
  <c r="H14"/>
  <c r="G14"/>
  <c r="N14"/>
  <c r="F14"/>
  <c r="K14"/>
  <c r="E16" i="6"/>
  <c r="F30" i="5" s="1"/>
  <c r="H30" s="1"/>
  <c r="H32" s="1"/>
  <c r="J9" i="61"/>
  <c r="C48" i="8"/>
  <c r="K9" i="61"/>
  <c r="G11" i="44" l="1"/>
  <c r="G7" i="5"/>
  <c r="H33"/>
  <c r="H34" s="1"/>
  <c r="J13" i="61" s="1"/>
  <c r="R14" i="33"/>
  <c r="I14"/>
  <c r="F14"/>
  <c r="J14"/>
  <c r="K14"/>
  <c r="H14"/>
  <c r="L14"/>
  <c r="G14"/>
  <c r="N14"/>
  <c r="F10"/>
  <c r="O14"/>
  <c r="K10"/>
  <c r="N10"/>
  <c r="R10"/>
  <c r="G10"/>
  <c r="J10"/>
  <c r="I10"/>
  <c r="M10"/>
  <c r="O10"/>
  <c r="H10"/>
  <c r="Q12"/>
  <c r="S12" s="1"/>
  <c r="Q10" i="39"/>
  <c r="S10" s="1"/>
  <c r="Q14"/>
  <c r="S14" s="1"/>
  <c r="K9" i="10"/>
  <c r="J9"/>
  <c r="J14" i="61" l="1"/>
  <c r="K14" s="1"/>
  <c r="L14" s="1"/>
  <c r="K13"/>
  <c r="L13" s="1"/>
  <c r="J13" i="10"/>
  <c r="J14" s="1"/>
  <c r="K14" s="1"/>
  <c r="L14" s="1"/>
  <c r="Q14" i="33"/>
  <c r="S14" s="1"/>
  <c r="Q10"/>
  <c r="S10" s="1"/>
  <c r="H46" i="5"/>
  <c r="H47" s="1"/>
  <c r="H48" s="1"/>
  <c r="H49" s="1"/>
  <c r="J12" i="10" l="1"/>
  <c r="J12" i="61"/>
  <c r="K12" s="1"/>
  <c r="L12" l="1"/>
  <c r="I8" i="33"/>
  <c r="R8"/>
  <c r="M8"/>
  <c r="K8"/>
  <c r="L8"/>
  <c r="N8"/>
  <c r="O8"/>
  <c r="H8"/>
  <c r="J8"/>
  <c r="G8"/>
  <c r="F8"/>
  <c r="O16" i="39"/>
  <c r="N16"/>
  <c r="G16"/>
  <c r="H16"/>
  <c r="R16"/>
  <c r="F16"/>
  <c r="J16"/>
  <c r="M16"/>
  <c r="K16"/>
  <c r="L16"/>
  <c r="I16"/>
  <c r="K12" i="10"/>
  <c r="L12" s="1"/>
  <c r="H16" i="33"/>
  <c r="I16"/>
  <c r="J16"/>
  <c r="K16"/>
  <c r="M16"/>
  <c r="N16"/>
  <c r="O16"/>
  <c r="L16"/>
  <c r="G16"/>
  <c r="R16"/>
  <c r="F16"/>
  <c r="Q8" l="1"/>
  <c r="S8" s="1"/>
  <c r="K13" i="10"/>
  <c r="Q16" i="39"/>
  <c r="S16" s="1"/>
  <c r="Q16" i="33"/>
  <c r="S16" s="1"/>
  <c r="L13" i="10" l="1"/>
  <c r="Q5" i="33" l="1"/>
  <c r="H17" i="5" l="1"/>
  <c r="H21" s="1"/>
  <c r="H22" l="1"/>
  <c r="H23" s="1"/>
  <c r="H24" s="1"/>
  <c r="J18" i="10" l="1"/>
  <c r="K18" s="1"/>
  <c r="J18" i="61"/>
  <c r="K18" s="1"/>
  <c r="L18" i="10" l="1"/>
  <c r="K38"/>
  <c r="H3" i="31" s="1"/>
  <c r="H5" s="1"/>
  <c r="L18" i="61"/>
  <c r="K38"/>
  <c r="C6" i="33" l="1"/>
  <c r="L38" i="10"/>
  <c r="C6" i="39"/>
  <c r="L38" i="61"/>
  <c r="F17" i="44" s="1"/>
  <c r="G17" s="1"/>
  <c r="G18" s="1"/>
  <c r="D6" i="33" l="1"/>
  <c r="R6"/>
  <c r="L6"/>
  <c r="J6"/>
  <c r="E6"/>
  <c r="E18" s="1"/>
  <c r="I6"/>
  <c r="N6"/>
  <c r="O6"/>
  <c r="M6"/>
  <c r="M18" s="1"/>
  <c r="G6"/>
  <c r="H6"/>
  <c r="F6"/>
  <c r="K6"/>
  <c r="K18" s="1"/>
  <c r="O23"/>
  <c r="R6" i="39"/>
  <c r="E6"/>
  <c r="E18" s="1"/>
  <c r="F6"/>
  <c r="M6"/>
  <c r="I6"/>
  <c r="J6"/>
  <c r="J18" s="1"/>
  <c r="O23"/>
  <c r="G6"/>
  <c r="K6"/>
  <c r="N6"/>
  <c r="N18" s="1"/>
  <c r="L6"/>
  <c r="L18" s="1"/>
  <c r="H6"/>
  <c r="O6"/>
  <c r="D6"/>
  <c r="Q6" i="33" l="1"/>
  <c r="S6" s="1"/>
  <c r="D18"/>
  <c r="D20" s="1"/>
  <c r="E20" s="1"/>
  <c r="J19" i="39"/>
  <c r="E19"/>
  <c r="F19"/>
  <c r="N19"/>
  <c r="L19"/>
  <c r="H19"/>
  <c r="I19"/>
  <c r="G18" i="33"/>
  <c r="I18"/>
  <c r="D18" i="39"/>
  <c r="D20" s="1"/>
  <c r="E20" s="1"/>
  <c r="F20" s="1"/>
  <c r="G20" s="1"/>
  <c r="H20" s="1"/>
  <c r="I20" s="1"/>
  <c r="J20" s="1"/>
  <c r="K20" s="1"/>
  <c r="L20" s="1"/>
  <c r="M20" s="1"/>
  <c r="N20" s="1"/>
  <c r="O20" s="1"/>
  <c r="Q6"/>
  <c r="S6" s="1"/>
  <c r="H19" i="33"/>
  <c r="D19"/>
  <c r="D21" s="1"/>
  <c r="E21" s="1"/>
  <c r="M19"/>
  <c r="K19"/>
  <c r="G19"/>
  <c r="N19"/>
  <c r="E19"/>
  <c r="O19"/>
  <c r="I19"/>
  <c r="F18" i="39"/>
  <c r="H18"/>
  <c r="G18"/>
  <c r="G19" s="1"/>
  <c r="M18"/>
  <c r="M19" s="1"/>
  <c r="H18" i="33"/>
  <c r="N18"/>
  <c r="L18"/>
  <c r="L19" s="1"/>
  <c r="O18" i="39"/>
  <c r="O19" s="1"/>
  <c r="K18"/>
  <c r="K19" s="1"/>
  <c r="I18"/>
  <c r="F18" i="33"/>
  <c r="F19" s="1"/>
  <c r="O18"/>
  <c r="J18"/>
  <c r="J19" s="1"/>
  <c r="F21" l="1"/>
  <c r="G21" s="1"/>
  <c r="H21" s="1"/>
  <c r="I21" s="1"/>
  <c r="J21" s="1"/>
  <c r="K21" s="1"/>
  <c r="L21" s="1"/>
  <c r="M21" s="1"/>
  <c r="N21" s="1"/>
  <c r="O21" s="1"/>
  <c r="F20"/>
  <c r="G20" s="1"/>
  <c r="H20" s="1"/>
  <c r="I20" s="1"/>
  <c r="J20" s="1"/>
  <c r="K20" s="1"/>
  <c r="L20" s="1"/>
  <c r="M20" s="1"/>
  <c r="N20" s="1"/>
  <c r="O20" s="1"/>
  <c r="D19" i="39"/>
  <c r="D21" s="1"/>
  <c r="E21" s="1"/>
  <c r="F21" s="1"/>
  <c r="G21" s="1"/>
  <c r="H21" s="1"/>
  <c r="I21" s="1"/>
  <c r="J21" s="1"/>
  <c r="K21" s="1"/>
  <c r="L21" s="1"/>
  <c r="M21" s="1"/>
  <c r="N21" s="1"/>
  <c r="O21" s="1"/>
</calcChain>
</file>

<file path=xl/sharedStrings.xml><?xml version="1.0" encoding="utf-8"?>
<sst xmlns="http://schemas.openxmlformats.org/spreadsheetml/2006/main" count="1124" uniqueCount="455">
  <si>
    <t>ITEM</t>
  </si>
  <si>
    <t>DISCRIMINAÇÃO DOS SERVIÇOS</t>
  </si>
  <si>
    <t>BDI %:</t>
  </si>
  <si>
    <t>Encargos Sociais:</t>
  </si>
  <si>
    <t>Horista</t>
  </si>
  <si>
    <t>Mensalista</t>
  </si>
  <si>
    <t>UND</t>
  </si>
  <si>
    <t>QTDE.</t>
  </si>
  <si>
    <t>TOTAL</t>
  </si>
  <si>
    <t>und</t>
  </si>
  <si>
    <t>Administração da Obra</t>
  </si>
  <si>
    <t>m²</t>
  </si>
  <si>
    <t>m³</t>
  </si>
  <si>
    <t>t</t>
  </si>
  <si>
    <t>VALOR TOTAL DO SRP</t>
  </si>
  <si>
    <t>DRENAGEM</t>
  </si>
  <si>
    <t>m</t>
  </si>
  <si>
    <t>1.1</t>
  </si>
  <si>
    <t>CPU-01</t>
  </si>
  <si>
    <t>CODEVASF</t>
  </si>
  <si>
    <t>PLACA DE OBRA EM CHAPA DE ACO GALVANIZADO</t>
  </si>
  <si>
    <t>CPU-02</t>
  </si>
  <si>
    <t>2.1</t>
  </si>
  <si>
    <t>CPU-03</t>
  </si>
  <si>
    <t>2.2</t>
  </si>
  <si>
    <t>COEF.</t>
  </si>
  <si>
    <t>PRECO UNITÁRIO (R$)</t>
  </si>
  <si>
    <t>TOTAL (R$)</t>
  </si>
  <si>
    <t>SINAPI</t>
  </si>
  <si>
    <t>kg</t>
  </si>
  <si>
    <t>h</t>
  </si>
  <si>
    <t>CARPINTEIRO DE FORMAS COM ENCARGOS COMPLEMENTARES</t>
  </si>
  <si>
    <t>SERVENTE COM ENCARGOS COMPLEMENTARES</t>
  </si>
  <si>
    <t>Sub total:</t>
  </si>
  <si>
    <t xml:space="preserve">BDI </t>
  </si>
  <si>
    <t>Total Serviços:</t>
  </si>
  <si>
    <t>PREÇO UNITÁRIO TOTAL:</t>
  </si>
  <si>
    <t>H</t>
  </si>
  <si>
    <t>CHP</t>
  </si>
  <si>
    <t>ADMINISTRAÇÃO LOCAL</t>
  </si>
  <si>
    <t>%</t>
  </si>
  <si>
    <t>ENGENHEIRO CIVIL DE OBRA JUNIOR COM ENCARGOS COMPLEMENTARES</t>
  </si>
  <si>
    <t>AUXILIAR DE ESCRITORIO COM ENCARGOS COMPLEMENTARES</t>
  </si>
  <si>
    <t>ENERGIA</t>
  </si>
  <si>
    <t>KW/H</t>
  </si>
  <si>
    <t>ÁGUA TARIFA "A" ENTRE 0 E 20M3 FORNECIMENTO D'AGUA</t>
  </si>
  <si>
    <t>M3</t>
  </si>
  <si>
    <t>INSUMO</t>
  </si>
  <si>
    <t>ORSE</t>
  </si>
  <si>
    <t>Total para 6 meses:</t>
  </si>
  <si>
    <t>Deslocamento:</t>
  </si>
  <si>
    <t>Distancia méd. (Km)</t>
  </si>
  <si>
    <t xml:space="preserve">Qtde. </t>
  </si>
  <si>
    <t>Total (Km)</t>
  </si>
  <si>
    <t>Mobilização (entre os trechos de serviço):</t>
  </si>
  <si>
    <t>Desmobilização   (entre os trechos de serviço):</t>
  </si>
  <si>
    <t>Mobilização - Total (km)</t>
  </si>
  <si>
    <t>Desmobilização - Total (km)</t>
  </si>
  <si>
    <t>Peso das máquinas:</t>
  </si>
  <si>
    <t xml:space="preserve"> ton</t>
  </si>
  <si>
    <t>Total</t>
  </si>
  <si>
    <t>Portanto:</t>
  </si>
  <si>
    <t>Portanto</t>
  </si>
  <si>
    <t>PIS</t>
  </si>
  <si>
    <t>BDI</t>
  </si>
  <si>
    <t>DETALHAMENTO DOS ENCARGOS SOCIAIS (%)</t>
  </si>
  <si>
    <t>COM DESONERAÇÃO</t>
  </si>
  <si>
    <t>SEM DESONERAÇÃO</t>
  </si>
  <si>
    <t>HORISTA</t>
  </si>
  <si>
    <t>MENSALISTA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</si>
  <si>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</si>
  <si>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</si>
  <si>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</si>
  <si>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</si>
  <si>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</si>
  <si>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</si>
  <si>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</si>
  <si>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</si>
  <si>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</si>
  <si>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</si>
  <si>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</si>
  <si>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</si>
  <si>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</si>
  <si>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</si>
  <si>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</si>
  <si>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</si>
  <si>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</si>
  <si>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</si>
  <si>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</si>
  <si>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</si>
  <si>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</si>
  <si>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</si>
  <si>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</si>
  <si>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</si>
  <si>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</si>
  <si>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</si>
  <si>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</si>
  <si>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</si>
  <si>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</si>
  <si>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</si>
  <si>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</si>
  <si>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</si>
  <si>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</si>
  <si>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</si>
  <si>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</si>
  <si>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</si>
  <si>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</si>
  <si>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</si>
  <si>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</si>
  <si>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</si>
  <si>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</si>
  <si>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</si>
  <si>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</si>
  <si>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</si>
  <si>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</si>
  <si>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</si>
  <si>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</si>
  <si>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</si>
  <si>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</si>
  <si>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</si>
  <si>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</si>
  <si>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</si>
  <si>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</si>
  <si>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</si>
  <si>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</si>
  <si>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</si>
  <si>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</si>
  <si>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</si>
  <si>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</si>
  <si>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</si>
  <si>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</si>
  <si>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</si>
  <si>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</si>
  <si>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UNID</t>
  </si>
  <si>
    <t>Item</t>
  </si>
  <si>
    <t>Descrição dos serviços</t>
  </si>
  <si>
    <t>km</t>
  </si>
  <si>
    <t>2.3</t>
  </si>
  <si>
    <t>Largura (m)</t>
  </si>
  <si>
    <t>3.1</t>
  </si>
  <si>
    <t>M2</t>
  </si>
  <si>
    <t>ADM. LOCAL :</t>
  </si>
  <si>
    <t>NOME DA CONCORRENTE:</t>
  </si>
  <si>
    <t>ISS</t>
  </si>
  <si>
    <t>Cofins</t>
  </si>
  <si>
    <t>Extensão (km)</t>
  </si>
  <si>
    <t>Propria</t>
  </si>
  <si>
    <t>ORIGEM
COMPOSIÇÃO</t>
  </si>
  <si>
    <t>CÓDIGO
COMPOSIÇÃO</t>
  </si>
  <si>
    <t>SICRO</t>
  </si>
  <si>
    <t>FOLHA:</t>
  </si>
  <si>
    <t>DETALHAMENTO DO BDI</t>
  </si>
  <si>
    <t>Serviços</t>
  </si>
  <si>
    <t>Preço de Venda (%)</t>
  </si>
  <si>
    <t>Custo Direto (%)</t>
  </si>
  <si>
    <t>Administração Central (A)</t>
  </si>
  <si>
    <t>Impostos e Taxas (I)</t>
  </si>
  <si>
    <t>3</t>
  </si>
  <si>
    <t xml:space="preserve">Risco, seguro e garantia (R) </t>
  </si>
  <si>
    <t>Despesas Financeiras (AP)</t>
  </si>
  <si>
    <t>Lucro (L)</t>
  </si>
  <si>
    <t>BDI* (%)</t>
  </si>
  <si>
    <t>Considerações:</t>
  </si>
  <si>
    <t>Acórdão Nº 2622/2013 – TCU – Plenário</t>
  </si>
  <si>
    <t>E9687</t>
  </si>
  <si>
    <t>Caminhão carroceria com capacidade de 5 t - 115 kW</t>
  </si>
  <si>
    <t>SARRAFO DE MADEIRA APARELHADA *2 X 10* CM, MACARANDUBA, ANGELIM OU EQUIVALENTE DA REGIAO</t>
  </si>
  <si>
    <t>CAMINHONETE CABINE SIMPLES COM MOTOR 1.6 FLEX, CÂMBIO MANUAL, POTÊNCIA 101/104 CV, 2 PORTAS - CHP DIURNO. AF_11/2015</t>
  </si>
  <si>
    <t>AUXILIAR DE TOPÓGRAFO COM ENCARGOS COMPLEMENTARES</t>
  </si>
  <si>
    <t>NIVELADOR COM ENCARGOS COMPLEMENTARES</t>
  </si>
  <si>
    <t>DESENHISTA DETALHISTA COM ENCARGOS COMPLEMENTARES</t>
  </si>
  <si>
    <t>Custo</t>
  </si>
  <si>
    <t>E9762</t>
  </si>
  <si>
    <t>Rolo compactador de pneus autopropelido de 27 t - 85 kW</t>
  </si>
  <si>
    <t>E9579</t>
  </si>
  <si>
    <t>Caminhão basculante com capacidade de 10 m³ - 188 kW</t>
  </si>
  <si>
    <t>E9571</t>
  </si>
  <si>
    <t>Caminhão tanque com capacidade de 10.000 l - 188 kW</t>
  </si>
  <si>
    <t>E9514</t>
  </si>
  <si>
    <t>Distribuidor de agregados autopropelido - 130 kW</t>
  </si>
  <si>
    <t>E9530</t>
  </si>
  <si>
    <t>Rolo compactador liso autopropelido vibratório de 11 t - 97 kW</t>
  </si>
  <si>
    <t>E9511</t>
  </si>
  <si>
    <t>Carregadeira de pneus com capacidade de 3,40 m³ - 195 kW</t>
  </si>
  <si>
    <t>E9779</t>
  </si>
  <si>
    <t>Grupo gerador - 100/110 kVA</t>
  </si>
  <si>
    <t>E9615</t>
  </si>
  <si>
    <t>Usina misturadora de solos com capacidade de 300 t/h</t>
  </si>
  <si>
    <t>E9518</t>
  </si>
  <si>
    <t>Grade de 24 discos rebocável de 24"</t>
  </si>
  <si>
    <t>E9524</t>
  </si>
  <si>
    <t>Motoniveladora - 93 kW</t>
  </si>
  <si>
    <t>E9685</t>
  </si>
  <si>
    <t>Rolo compactador pé de carneiro vibratório autopropelido de 11,6 t - 82 kW</t>
  </si>
  <si>
    <t>E9577</t>
  </si>
  <si>
    <t>Trator agrícola - 77 kW</t>
  </si>
  <si>
    <t>E9644</t>
  </si>
  <si>
    <t>Caminhão demarcador de faixas com sistema de pintura a frio - 28 kW/115 kW</t>
  </si>
  <si>
    <t>E9521</t>
  </si>
  <si>
    <t>Grupo gerador - 2,5/3 kVA</t>
  </si>
  <si>
    <t>E9675</t>
  </si>
  <si>
    <t>Martelete perfurador/rompedor elétrico - 1,5 kW</t>
  </si>
  <si>
    <t>E9568</t>
  </si>
  <si>
    <t>Furadeira de impacto de 12,5 mm - 0,8 kW</t>
  </si>
  <si>
    <t>E9066</t>
  </si>
  <si>
    <t>Grupo gerador - 13/14 kVA</t>
  </si>
  <si>
    <t>E9623</t>
  </si>
  <si>
    <t>Máquina de bancada guilhotina - 4 kW</t>
  </si>
  <si>
    <t>E9622</t>
  </si>
  <si>
    <t>Máquina de bancada universal para corte de chapa - 1,5 kW</t>
  </si>
  <si>
    <t>E9076</t>
  </si>
  <si>
    <t>Equipamento de pintura com cabine de 7,00 kW e estufa de 80.000 kCal para pintura eletrostática</t>
  </si>
  <si>
    <t>E9592</t>
  </si>
  <si>
    <t>Caminhão carroceria com capacidade de 15 t - 188 kW</t>
  </si>
  <si>
    <t>E9686</t>
  </si>
  <si>
    <t>Caminhão carroceria com guindauto com capacidade de 20 t.m - 136 kW</t>
  </si>
  <si>
    <t>E9010</t>
  </si>
  <si>
    <t>Balança plataforma digital com mesa de 75 x 75 cm com capacidade de 500 kg</t>
  </si>
  <si>
    <t>E9519</t>
  </si>
  <si>
    <t>Betoneira com motor a gasolina com capacidade de 600 l - 10 kW</t>
  </si>
  <si>
    <t>E9071</t>
  </si>
  <si>
    <t>Transportador manual carrinho de mão com capacidade de 80 l</t>
  </si>
  <si>
    <t>E9064</t>
  </si>
  <si>
    <t>Transportador manual gerica com capacidade de 180 l</t>
  </si>
  <si>
    <t>E9506</t>
  </si>
  <si>
    <t>Caminhão basculante com capacidade de 6 m³ - 136 kW</t>
  </si>
  <si>
    <t>Descrição</t>
  </si>
  <si>
    <t>E9605</t>
  </si>
  <si>
    <t>Extensão</t>
  </si>
  <si>
    <t>=</t>
  </si>
  <si>
    <t>Extensão (m)</t>
  </si>
  <si>
    <t>x</t>
  </si>
  <si>
    <t>Administração da obra</t>
  </si>
  <si>
    <t>Espessura (m)</t>
  </si>
  <si>
    <t>Volume (m3)</t>
  </si>
  <si>
    <t>Área (m2)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</si>
  <si>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</si>
  <si>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</si>
  <si>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</si>
  <si>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</si>
  <si>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</si>
  <si>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</si>
  <si>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</si>
  <si>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</si>
  <si>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</si>
  <si>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</si>
  <si>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</si>
  <si>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</si>
  <si>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</si>
  <si>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Porcentagem</t>
  </si>
  <si>
    <t>Porcentagem Acumulado</t>
  </si>
  <si>
    <t>Custo Acumulado</t>
  </si>
  <si>
    <t>Total Geral</t>
  </si>
  <si>
    <t>R$</t>
  </si>
  <si>
    <t>PREGO 18X30.</t>
  </si>
  <si>
    <t>PECA DE MADEIRA NATIVA / REGIONAL 7,5 X 7,5CM (3X3) NAO APARELHADA (P/FORMA)</t>
  </si>
  <si>
    <t>PECA DE MADEIRA DE LEI *2,5 X 7,5* CM (1" X 3"), NÃO APARELHADA, (P/TELHADO)</t>
  </si>
  <si>
    <t>PLACA DE OBRA (PARA CONSTRUCAO CIVIL) EM CHAPA GALVANIZADA *Nº 22*, DE *2,0 X 1,125* M</t>
  </si>
  <si>
    <t>AREIA MÉDIA</t>
  </si>
  <si>
    <t>CIMENTO</t>
  </si>
  <si>
    <t>PEDRA BRITADA Nº 2</t>
  </si>
  <si>
    <t>BETONEIRA 320 L, DIESEL, POTENCIA DE 5,5 HP, SEM CARREGADOR MECANICO (LOCACAO)</t>
  </si>
  <si>
    <t>TRANSPORTE COM CAVALO MECÂNICO COM SEMIRREBOQUE COM CAPACIDADE DE 30 T - RODOVIA PAVIMENTADA</t>
  </si>
  <si>
    <t>VEÍCULO LEVE - VOLKSWAGEN:GOL 1000 - AUTOMÓVEL ATÉ 100 HP</t>
  </si>
  <si>
    <t>Caminhão carroceria</t>
  </si>
  <si>
    <t>Rodoviario</t>
  </si>
  <si>
    <t>Codevasf</t>
  </si>
  <si>
    <t>TERRAPLENAGEM</t>
  </si>
  <si>
    <t>R$/m²</t>
  </si>
  <si>
    <t>* De acordo com a localização da obra, os itens alterados deverão ser  justificados e aprovados na Diretoria Executiva quando da autorização certame.</t>
  </si>
  <si>
    <t>SERVIÇOS TOPOGRÁFICOS PARA PAVIMENTAÇÃO, INCLUSIVE NOTAS DE SERVIÇOS, ACOMPANHAMENTO E GREIDE</t>
  </si>
  <si>
    <t>chp</t>
  </si>
  <si>
    <t>serviços topográficos para pavimentação, inclusive notas de serviços, acompanhamento e greide</t>
  </si>
  <si>
    <t>Próprio</t>
  </si>
  <si>
    <t>Mobilização inter-municipal (entre os municípios):</t>
  </si>
  <si>
    <t>Desmobilização   inter-municipal (entre os municípios):</t>
  </si>
  <si>
    <t>PREÇO TOTAL / semana:</t>
  </si>
  <si>
    <t xml:space="preserve">MÓDULO MÍNIMO </t>
  </si>
  <si>
    <t>Cronograma Físico e Financeiro - Módulo Mínimo</t>
  </si>
  <si>
    <t xml:space="preserve">COMPOSIÇÕES DE CUSTO UNITARIO - CODEVASF </t>
  </si>
  <si>
    <t>Largura efetiva</t>
  </si>
  <si>
    <t>COMPOSIÇÃO</t>
  </si>
  <si>
    <t>MEMÓRIA DE CÁLCULO - MÓDULO MÍNIMO</t>
  </si>
  <si>
    <t>QUANTIDADE DE MODULOS TOTAL</t>
  </si>
  <si>
    <t xml:space="preserve">                                                        MINISTÉRIO DO DESENVOLVIMENTO REGIONAL - MDR</t>
  </si>
  <si>
    <t>PÓLO</t>
  </si>
  <si>
    <t>TOTAL - PÓLO</t>
  </si>
  <si>
    <t xml:space="preserve">                                                                             COMPANHIA DE DESENVOLVIMENTO DOS VALES DO SÃO FRANCISCO E DO PARNAÍBA</t>
  </si>
  <si>
    <t>MUNICÍPIOS LOTE 1=</t>
  </si>
  <si>
    <t xml:space="preserve">                                                                      2ª SUPERINTENDÊNCIA REGIONAL - Bom Jesus da Lapa/BA.</t>
  </si>
  <si>
    <t>MUNICÍPIOS LOTE 2=</t>
  </si>
  <si>
    <t xml:space="preserve">                                                                     GERÊNCIA REGIONAL DE INFRA-ESTRUTURA - 2ª GRD</t>
  </si>
  <si>
    <t>MUNICÍPIOS LOTE 3=</t>
  </si>
  <si>
    <t>MÉDIA DE COMUNIDADES POR LOTE=</t>
  </si>
  <si>
    <t>PLANILHA ORÇAMENTÁRIA ESTIMATIVA TOTAL</t>
  </si>
  <si>
    <t>BDI (%):</t>
  </si>
  <si>
    <t>ENCARGOS SOCIAIS (%):</t>
  </si>
  <si>
    <t>PLANILHA RESUMIDA DOS LOTES</t>
  </si>
  <si>
    <t>DISCRIMINAÇÃO</t>
  </si>
  <si>
    <t>QUANTIDADE</t>
  </si>
  <si>
    <t>UNITÁRIO</t>
  </si>
  <si>
    <t>TOTAL GERAL ESTIMADO</t>
  </si>
  <si>
    <t>PREÇO UNITÁRIO COM BDI S/ RISCO, SEGURO E GARANTIA(R$)</t>
  </si>
  <si>
    <t>VALOR TOTAL (BDI S/ RSG + RISCO DA MATRIZ)</t>
  </si>
  <si>
    <t xml:space="preserve">% DE CONTINGÊNCIA (IMPORTADO DA MATRIZ DE RISCO)  </t>
  </si>
  <si>
    <t>VALOR C/ BDI E S/ RISCO CALCULADO NA MATRIZ</t>
  </si>
  <si>
    <t>CONTINGÊNCIA (MATRIZ DE RISCO) %</t>
  </si>
  <si>
    <t>KM</t>
  </si>
  <si>
    <t>CPU-05</t>
  </si>
  <si>
    <t>Rolo compactador liso vibratório 11 t</t>
  </si>
  <si>
    <t>EXECUÇÃO DE SERVIÇOS DE IMPLANTAÇÃO DE REVESTIMENTO PRIMÁRIO EM ESTRADAS VICINAIS DE MUNICÍPIOS DIVERSOS NA ÁREA DE ATUAÇÃO DA 2ª SUPERINTENDÊNCIA REGIONAL DA CODEVASF, NO ESTADO DA BAHIA</t>
  </si>
  <si>
    <t>SERVIÇOS PRELIMINARES</t>
  </si>
  <si>
    <t xml:space="preserve">Mobilização </t>
  </si>
  <si>
    <t xml:space="preserve">Desmobilização </t>
  </si>
  <si>
    <t>t x km</t>
  </si>
  <si>
    <t xml:space="preserve">DRENAGEM </t>
  </si>
  <si>
    <t>SINALIZAÇÃO NOS LOCAIS DE SERVIÇO</t>
  </si>
  <si>
    <t xml:space="preserve">Placa para sinalização de obras montada em cavalete metálico - 1,00 x 1,00 m </t>
  </si>
  <si>
    <t>Sinalização noturna com tela tapume pvc, balde plástico, fiação e lâmpada, reutilização 7 vezes</t>
  </si>
  <si>
    <t>REVESTIMENTO PRIMÁRIO</t>
  </si>
  <si>
    <t xml:space="preserve">Próprio </t>
  </si>
  <si>
    <t>COMPOSICAO</t>
  </si>
  <si>
    <t>Escavação mecânica, reaterro e compactação de vala, material de 1ª categoria (corpo e boca do bueiro)</t>
  </si>
  <si>
    <t>Instlação do canteiro de obras</t>
  </si>
  <si>
    <t xml:space="preserve">SERVIÇOS FINAIS </t>
  </si>
  <si>
    <t>Desmontagem do canteiro</t>
  </si>
  <si>
    <t xml:space="preserve">MOBILIZAÇÃO E DESMOBILIZAÇÃO </t>
  </si>
  <si>
    <t>BDI SERVIÇOS %:</t>
  </si>
  <si>
    <t>BDI FORNECIMENTO %:</t>
  </si>
  <si>
    <t>m³ x km</t>
  </si>
  <si>
    <t>CPU-07</t>
  </si>
  <si>
    <t xml:space="preserve">TUBO DE CONCRETO PA2 COMERCIAL PARA DRENAGEM - D = 0,80 M - FORNECIMENTO E INSTALAÇÃO, EXCLUSIVE TRANSPORTE ATÉ O LOCAL DA OBRA </t>
  </si>
  <si>
    <t>PEDREIRO COM ENCARGOS COMPLEMENTARES</t>
  </si>
  <si>
    <t>ARGAMASSA DE CIMENTO E AREIA 1:3 - CONFECÇÃO EM BETONEIRA E LANÇAMENTO MANUAL - AREIA COMERCIAL</t>
  </si>
  <si>
    <t>M³</t>
  </si>
  <si>
    <t>E9526</t>
  </si>
  <si>
    <t>RETROESCAVADEIRA DE PNEUS COM CAPACIDADE DE 0,76 M³</t>
  </si>
  <si>
    <t>Tubo de concreto PA2 comercial para drenagem - D = 0,80 m - fornecimento e instalação, exclusive transporte</t>
  </si>
  <si>
    <t>Escavação carga e transporte de material de 1ª categoria, DMT 1000 a 1200 m (valeta lateral)</t>
  </si>
  <si>
    <t>Boca de bueiro simples tubular de concreto, D = 0,80 m - areia e brita comerciais - alas retas</t>
  </si>
  <si>
    <t>Regularização de superfícies com motoniveladora</t>
  </si>
  <si>
    <t>und.dia</t>
  </si>
  <si>
    <t>Cavalete em polietileno zebrado com faixa refletiva - H = 1,00 m - utilização de 600 ciclos</t>
  </si>
  <si>
    <t>Instalação do canteiro de obras</t>
  </si>
  <si>
    <t>Projeto executivo</t>
  </si>
  <si>
    <t xml:space="preserve">Serviços topográficos </t>
  </si>
  <si>
    <t>Placa de obra</t>
  </si>
  <si>
    <t>Barracão m²</t>
  </si>
  <si>
    <t>Retroescavadeira</t>
  </si>
  <si>
    <t>Motoniveladora</t>
  </si>
  <si>
    <t xml:space="preserve"> t </t>
  </si>
  <si>
    <t>und/KM</t>
  </si>
  <si>
    <t>CAMINHÃO TOCO, PBT 14.300 KG, CARGA ÚTIL MÁX. 9.710 KG, DIST. ENTRE EIXOS 3,56 M, POTÊNCIA 185 CV, INCLUSIVE CARROCERIA FIXA ABERTA DE MADEIRA P/ TR ANSPORTE GERAL DE CARGA SECA, DIMEN. APROX. 2,50 X 6,50 X 0,50 M - MATERIA IS NA OPERAÇÃO. AF_06/2014 (50 km/h)</t>
  </si>
  <si>
    <t>CAMINHÃO PIPA 6.000 L, INCLUSIVE TANQUE DE AÇO PARA TRANSPORTE DE ÁGUA, CAPACIDADE 6 M³ - CHP DIURNO (50 km/h)</t>
  </si>
  <si>
    <t xml:space="preserve">VEÍCULO TIPO SEDAN OU PICK-UP CAPACIDADE 0,6 TON (67 km/h) </t>
  </si>
  <si>
    <t>DMT</t>
  </si>
  <si>
    <t>Execução de revestimento primário com material de jazida, inclusive escavação e carga (Esp. = 20 cm)</t>
  </si>
  <si>
    <t>Placa de Obra em Chapa de Aço Galvanizado (1,80 x 3,60 m)</t>
  </si>
  <si>
    <t>Projeto Executivo (desenho técnico)</t>
  </si>
  <si>
    <t>Material para base (adquirido e medido pelo corte na jazida)</t>
  </si>
  <si>
    <t>MÓD. MÍN.</t>
  </si>
  <si>
    <t>PREÇO TOTAL 100%:</t>
  </si>
  <si>
    <t>PREÇO 1%:</t>
  </si>
  <si>
    <t>ENCARREGADO GERAL COM ENCARGOS COMPLEMENTARES</t>
  </si>
  <si>
    <t xml:space="preserve">% </t>
  </si>
  <si>
    <t>100% / 16</t>
  </si>
  <si>
    <t>DMT (KM)</t>
  </si>
  <si>
    <t>unidade</t>
  </si>
  <si>
    <t>Extensão (m) x largura (m)</t>
  </si>
  <si>
    <t>percentual</t>
  </si>
  <si>
    <t>1.2</t>
  </si>
  <si>
    <t>1.3</t>
  </si>
  <si>
    <t>1.4</t>
  </si>
  <si>
    <t>1.5</t>
  </si>
  <si>
    <t>1.6</t>
  </si>
  <si>
    <t>1.7</t>
  </si>
  <si>
    <t>3.2</t>
  </si>
  <si>
    <t>3.3</t>
  </si>
  <si>
    <t>4.1</t>
  </si>
  <si>
    <t>4.2</t>
  </si>
  <si>
    <t>4.3</t>
  </si>
  <si>
    <t>4.4</t>
  </si>
  <si>
    <t>4.5</t>
  </si>
  <si>
    <t>5.1</t>
  </si>
  <si>
    <t>5.2</t>
  </si>
  <si>
    <t>5.3</t>
  </si>
  <si>
    <t>6.1</t>
  </si>
  <si>
    <t>Desmatamento, destocamento e limpeza</t>
  </si>
  <si>
    <t>Regularização de superfície com motoniveladora</t>
  </si>
  <si>
    <t xml:space="preserve">Desmatamento, destocamento, limpeza de área e estocagem do material de limpeza com árvores de diâmetro até 0,15 m </t>
  </si>
  <si>
    <t>área (m²)</t>
  </si>
  <si>
    <t>Material para base</t>
  </si>
  <si>
    <t>Espessura revest.</t>
  </si>
  <si>
    <t xml:space="preserve">Transporte com caminhão basculante </t>
  </si>
  <si>
    <t>Volume material (m³)</t>
  </si>
  <si>
    <t>DMT (mobilização)</t>
  </si>
  <si>
    <t>DMT (jazida)</t>
  </si>
  <si>
    <t>unid</t>
  </si>
  <si>
    <t>DMT (tubo)</t>
  </si>
  <si>
    <t>DMT jazida (km)</t>
  </si>
  <si>
    <t>Execução de revestimento primário</t>
  </si>
  <si>
    <t>Transporte com caminhão basculante de 14 m³ - rodovia em leito natural (DMT = 15 km)</t>
  </si>
  <si>
    <t>Escavação mecânica, reaterro e compactação da vala (bueiro)</t>
  </si>
  <si>
    <t>Altura (m)</t>
  </si>
  <si>
    <t>quantidade (und)</t>
  </si>
  <si>
    <t>Escavação da valeta lateral</t>
  </si>
  <si>
    <t>Tubo de concreto d = 0,80 m</t>
  </si>
  <si>
    <t xml:space="preserve">quantidade </t>
  </si>
  <si>
    <t>metros</t>
  </si>
  <si>
    <t>Transporte com caminhão basculante de 14 m³ - rodovia em revestimento primário (DMT = 30 km) - tubos</t>
  </si>
  <si>
    <t>Transporte com caminhão basculante - tubos</t>
  </si>
  <si>
    <t>qunatidade</t>
  </si>
  <si>
    <t>Peso da unidade (t)</t>
  </si>
  <si>
    <t>DMT (fábrica) (km)</t>
  </si>
  <si>
    <t xml:space="preserve">Boca de bueiro </t>
  </si>
  <si>
    <t>quantidade bueiro</t>
  </si>
  <si>
    <t>quant. Por bueiro</t>
  </si>
  <si>
    <t>Cavalete com faixa refletiva</t>
  </si>
  <si>
    <t>Placa de sinalização de obras</t>
  </si>
  <si>
    <t xml:space="preserve">dias </t>
  </si>
  <si>
    <t xml:space="preserve">unidades </t>
  </si>
  <si>
    <t xml:space="preserve">reutilização </t>
  </si>
  <si>
    <t>/</t>
  </si>
  <si>
    <t>SERVIÇOS FINAIS</t>
  </si>
  <si>
    <t>área do barracão</t>
  </si>
  <si>
    <t>MEMÓRIA DE CÁLCULO - PLANILHA ORÇAMENTÁRIA</t>
  </si>
  <si>
    <t>DMT (KM) X QUANT. MÓDULOS</t>
  </si>
  <si>
    <t>Barracão (m²) X QUANT. MÓDULOS</t>
  </si>
  <si>
    <t>25 X 16</t>
  </si>
  <si>
    <t>Extensão TOTAL</t>
  </si>
  <si>
    <t>unidade X QUANT. MOD</t>
  </si>
  <si>
    <t>1 X 16</t>
  </si>
  <si>
    <t>quant. Dias/mod. x módulos</t>
  </si>
  <si>
    <t>und. Dias</t>
  </si>
  <si>
    <t>unidades</t>
  </si>
  <si>
    <t xml:space="preserve">REVESTIMENTO PRIMÁRIO </t>
  </si>
  <si>
    <t>sinalização com tela tapume - reutilização 7 vezes</t>
  </si>
  <si>
    <t xml:space="preserve">Cronograma Físico e Financeiro </t>
  </si>
  <si>
    <t xml:space="preserve">MEMÓRIA DE CÁLCULO DOS MOMENTOS DE TRANSPORTE PARA MOBILIZAÇÃO E DESMOBILIZAÇÃO </t>
  </si>
  <si>
    <t>VIGÊNCIA A PARTIR DE 10/2021</t>
  </si>
  <si>
    <t>sinapi 10/2021; sicro 07/2021; orse 09/2021</t>
  </si>
  <si>
    <t xml:space="preserve">183 X 16 </t>
  </si>
  <si>
    <t>CPU-06</t>
  </si>
  <si>
    <t>DESENHO DE VIA A SER IMPLANTADA COM DETALHES</t>
  </si>
  <si>
    <t>ENGENHEIRO CIVIL DE OBRA PLENO COM ENCARGOS COMPLEMENTARES</t>
  </si>
  <si>
    <t>PLOTAGEM EM PAPEL FORMATO A-1</t>
  </si>
  <si>
    <t>Mês de Referência: SINAPI - Outubro 2021 / SICRO - Julho 2021 / ORSE - setembro 2021</t>
  </si>
  <si>
    <t>2300 x 7,00</t>
  </si>
  <si>
    <t>36800 x 7,00</t>
  </si>
  <si>
    <t>5914640/adaptado</t>
  </si>
  <si>
    <t>Fornecimento de Materiais</t>
  </si>
  <si>
    <t>TUBO DE CONCRETO ARMADO PA2 - D = 0,80 M, COM ENCAIXO PONTA E BOLSA</t>
  </si>
  <si>
    <t>Desmatamento, destocamento, limpeza de área e estocagem do material de limpeza com árvores de diâmetro até 0,15 m (50% da área)</t>
  </si>
  <si>
    <t>2300 x 30%</t>
  </si>
  <si>
    <t>36800 x 30%</t>
  </si>
</sst>
</file>

<file path=xl/styles.xml><?xml version="1.0" encoding="utf-8"?>
<styleSheet xmlns="http://schemas.openxmlformats.org/spreadsheetml/2006/main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0.000"/>
    <numFmt numFmtId="166" formatCode="&quot;R$&quot;\ #,##0.00"/>
    <numFmt numFmtId="167" formatCode="#,##0.000"/>
    <numFmt numFmtId="168" formatCode="#,##0.0000"/>
    <numFmt numFmtId="169" formatCode="_(&quot;R$ &quot;* #,##0.00_);_(&quot;R$ &quot;* \(#,##0.00\);_(&quot;R$ &quot;* &quot;-&quot;??_);_(@_)"/>
    <numFmt numFmtId="170" formatCode="#,"/>
    <numFmt numFmtId="171" formatCode="#,##0.00\ ;&quot; (&quot;#,##0.00\);&quot; -&quot;#\ ;@\ "/>
    <numFmt numFmtId="172" formatCode="_(* #,##0.00_);_(* \(#,##0.00\);_(* &quot;-&quot;??_);_(@_)"/>
    <numFmt numFmtId="173" formatCode="#,##0.0000000"/>
    <numFmt numFmtId="174" formatCode="0.00000"/>
    <numFmt numFmtId="175" formatCode="_(* #,##0.00_);_(* \(#,##0.00\);_(* \-??_);_(@_)"/>
    <numFmt numFmtId="176" formatCode="0.0000"/>
    <numFmt numFmtId="177" formatCode="_-&quot;R$&quot;\ * #,##0.0000000_-;\-&quot;R$&quot;\ * #,##0.0000000_-;_-&quot;R$&quot;\ * &quot;-&quot;??_-;_-@_-"/>
  </numFmts>
  <fonts count="9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"/>
      <color indexed="18"/>
      <name val="Courier"/>
      <family val="3"/>
    </font>
    <font>
      <sz val="10"/>
      <name val="Mangal"/>
      <family val="2"/>
    </font>
    <font>
      <b/>
      <sz val="18"/>
      <color theme="3"/>
      <name val="Calibri Light"/>
      <family val="2"/>
      <scheme val="major"/>
    </font>
    <font>
      <sz val="10"/>
      <color indexed="8"/>
      <name val="Times New Roman"/>
      <family val="1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Calibri"/>
      <family val="1"/>
      <scheme val="minor"/>
    </font>
    <font>
      <sz val="12"/>
      <color indexed="8"/>
      <name val="Calibri"/>
      <family val="1"/>
      <scheme val="minor"/>
    </font>
    <font>
      <sz val="8"/>
      <name val="Arial"/>
      <family val="2"/>
    </font>
    <font>
      <u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0"/>
      <name val="Calibri Light"/>
      <family val="2"/>
      <scheme val="major"/>
    </font>
    <font>
      <sz val="11"/>
      <color theme="1"/>
      <name val="Arial"/>
      <family val="2"/>
    </font>
    <font>
      <sz val="10"/>
      <color rgb="FF000000"/>
      <name val="Times New Roman"/>
      <family val="1"/>
    </font>
    <font>
      <sz val="11"/>
      <name val="Arial"/>
      <family val="1"/>
    </font>
    <font>
      <sz val="10"/>
      <name val="Calibri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1"/>
      <color rgb="FFFF0000"/>
      <name val="Arial"/>
      <family val="2"/>
    </font>
    <font>
      <sz val="10"/>
      <color rgb="FFFF0000"/>
      <name val="Calibri"/>
      <family val="1"/>
      <scheme val="minor"/>
    </font>
    <font>
      <sz val="6"/>
      <name val="Calibri"/>
      <family val="3"/>
      <charset val="128"/>
      <scheme val="minor"/>
    </font>
    <font>
      <sz val="8"/>
      <color rgb="FFFF0000"/>
      <name val="Arial"/>
      <family val="2"/>
    </font>
    <font>
      <b/>
      <sz val="16"/>
      <name val="Times New Roman"/>
      <family val="1"/>
    </font>
    <font>
      <b/>
      <sz val="14"/>
      <name val="Arial"/>
      <family val="1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8"/>
      <name val="Arial Narrow"/>
      <family val="2"/>
    </font>
    <font>
      <b/>
      <sz val="11"/>
      <name val="Arial"/>
      <family val="2"/>
    </font>
    <font>
      <sz val="10"/>
      <name val="MonoMM1_ZeroNormal"/>
      <family val="3"/>
    </font>
    <font>
      <b/>
      <sz val="14"/>
      <color indexed="8"/>
      <name val="Times New Roman"/>
      <family val="1"/>
    </font>
    <font>
      <sz val="10"/>
      <color rgb="FFFF0000"/>
      <name val="Times New Roman"/>
      <family val="1"/>
    </font>
    <font>
      <sz val="10"/>
      <color rgb="FFFF0000"/>
      <name val="Arial"/>
      <family val="2"/>
    </font>
    <font>
      <b/>
      <sz val="8"/>
      <color indexed="8"/>
      <name val="Times New Roman"/>
      <family val="1"/>
    </font>
    <font>
      <sz val="10"/>
      <color indexed="8"/>
      <name val="Times New Roman"/>
      <family val="1"/>
    </font>
    <font>
      <sz val="8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</fonts>
  <fills count="7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/>
        <bgColor indexed="8"/>
      </patternFill>
    </fill>
    <fill>
      <patternFill patternType="solid">
        <fgColor theme="0" tint="-0.14990691854609822"/>
        <bgColor indexed="8"/>
      </patternFill>
    </fill>
    <fill>
      <patternFill patternType="solid">
        <fgColor theme="0" tint="-0.14990691854609822"/>
        <bgColor indexed="64"/>
      </patternFill>
    </fill>
  </fills>
  <borders count="1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thin">
        <color rgb="FFCCCCCC"/>
      </right>
      <top style="medium">
        <color theme="1"/>
      </top>
      <bottom style="thin">
        <color rgb="FFCCCCCC"/>
      </bottom>
      <diagonal/>
    </border>
    <border>
      <left style="thin">
        <color rgb="FFCCCCCC"/>
      </left>
      <right/>
      <top style="medium">
        <color theme="1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 style="thin">
        <color rgb="FFCCCCCC"/>
      </top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indexed="64"/>
      </bottom>
      <diagonal/>
    </border>
    <border>
      <left style="thin">
        <color indexed="64"/>
      </left>
      <right/>
      <top/>
      <bottom style="thick">
        <color rgb="FFFF5500"/>
      </bottom>
      <diagonal/>
    </border>
    <border>
      <left style="medium">
        <color theme="1"/>
      </left>
      <right style="thin">
        <color rgb="FFCCCCCC"/>
      </right>
      <top style="thin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ck">
        <color rgb="FFFF5500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ck">
        <color rgb="FFFF5500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/>
      <bottom style="thin">
        <color indexed="64"/>
      </bottom>
      <diagonal/>
    </border>
    <border>
      <left style="thin">
        <color rgb="FFCCCCCC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5500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ck">
        <color rgb="FFFF5500"/>
      </bottom>
      <diagonal/>
    </border>
    <border>
      <left style="thin">
        <color rgb="FFCCCCCC"/>
      </left>
      <right/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5"/>
      </bottom>
      <diagonal/>
    </border>
    <border>
      <left style="medium">
        <color theme="1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 style="thin">
        <color rgb="FFCCCCCC"/>
      </bottom>
      <diagonal/>
    </border>
    <border>
      <left style="medium">
        <color theme="1"/>
      </left>
      <right style="thin">
        <color rgb="FFCCCCCC"/>
      </right>
      <top/>
      <bottom/>
      <diagonal/>
    </border>
    <border>
      <left style="thin">
        <color rgb="FFCCCCCC"/>
      </left>
      <right/>
      <top/>
      <bottom/>
      <diagonal/>
    </border>
    <border>
      <left style="medium">
        <color theme="1"/>
      </left>
      <right/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 style="medium">
        <color theme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5">
    <xf numFmtId="0" fontId="0" fillId="0" borderId="0"/>
    <xf numFmtId="0" fontId="19" fillId="0" borderId="0"/>
    <xf numFmtId="0" fontId="21" fillId="0" borderId="0"/>
    <xf numFmtId="0" fontId="1" fillId="10" borderId="0" applyNumberFormat="0" applyBorder="0" applyAlignment="0" applyProtection="0"/>
    <xf numFmtId="0" fontId="22" fillId="35" borderId="0" applyNumberFormat="0" applyBorder="0" applyAlignment="0" applyProtection="0"/>
    <xf numFmtId="0" fontId="1" fillId="14" borderId="0" applyNumberFormat="0" applyBorder="0" applyAlignment="0" applyProtection="0"/>
    <xf numFmtId="0" fontId="22" fillId="36" borderId="0" applyNumberFormat="0" applyBorder="0" applyAlignment="0" applyProtection="0"/>
    <xf numFmtId="0" fontId="1" fillId="18" borderId="0" applyNumberFormat="0" applyBorder="0" applyAlignment="0" applyProtection="0"/>
    <xf numFmtId="0" fontId="22" fillId="37" borderId="0" applyNumberFormat="0" applyBorder="0" applyAlignment="0" applyProtection="0"/>
    <xf numFmtId="0" fontId="1" fillId="22" borderId="0" applyNumberFormat="0" applyBorder="0" applyAlignment="0" applyProtection="0"/>
    <xf numFmtId="0" fontId="22" fillId="38" borderId="0" applyNumberFormat="0" applyBorder="0" applyAlignment="0" applyProtection="0"/>
    <xf numFmtId="0" fontId="1" fillId="26" borderId="0" applyNumberFormat="0" applyBorder="0" applyAlignment="0" applyProtection="0"/>
    <xf numFmtId="0" fontId="22" fillId="39" borderId="0" applyNumberFormat="0" applyBorder="0" applyAlignment="0" applyProtection="0"/>
    <xf numFmtId="0" fontId="1" fillId="30" borderId="0" applyNumberFormat="0" applyBorder="0" applyAlignment="0" applyProtection="0"/>
    <xf numFmtId="0" fontId="22" fillId="40" borderId="0" applyNumberFormat="0" applyBorder="0" applyAlignment="0" applyProtection="0"/>
    <xf numFmtId="0" fontId="1" fillId="11" borderId="0" applyNumberFormat="0" applyBorder="0" applyAlignment="0" applyProtection="0"/>
    <xf numFmtId="0" fontId="22" fillId="41" borderId="0" applyNumberFormat="0" applyBorder="0" applyAlignment="0" applyProtection="0"/>
    <xf numFmtId="0" fontId="1" fillId="15" borderId="0" applyNumberFormat="0" applyBorder="0" applyAlignment="0" applyProtection="0"/>
    <xf numFmtId="0" fontId="22" fillId="42" borderId="0" applyNumberFormat="0" applyBorder="0" applyAlignment="0" applyProtection="0"/>
    <xf numFmtId="0" fontId="1" fillId="19" borderId="0" applyNumberFormat="0" applyBorder="0" applyAlignment="0" applyProtection="0"/>
    <xf numFmtId="0" fontId="22" fillId="43" borderId="0" applyNumberFormat="0" applyBorder="0" applyAlignment="0" applyProtection="0"/>
    <xf numFmtId="0" fontId="1" fillId="23" borderId="0" applyNumberFormat="0" applyBorder="0" applyAlignment="0" applyProtection="0"/>
    <xf numFmtId="0" fontId="22" fillId="38" borderId="0" applyNumberFormat="0" applyBorder="0" applyAlignment="0" applyProtection="0"/>
    <xf numFmtId="0" fontId="1" fillId="27" borderId="0" applyNumberFormat="0" applyBorder="0" applyAlignment="0" applyProtection="0"/>
    <xf numFmtId="0" fontId="22" fillId="41" borderId="0" applyNumberFormat="0" applyBorder="0" applyAlignment="0" applyProtection="0"/>
    <xf numFmtId="0" fontId="1" fillId="31" borderId="0" applyNumberFormat="0" applyBorder="0" applyAlignment="0" applyProtection="0"/>
    <xf numFmtId="0" fontId="22" fillId="44" borderId="0" applyNumberFormat="0" applyBorder="0" applyAlignment="0" applyProtection="0"/>
    <xf numFmtId="0" fontId="16" fillId="12" borderId="0" applyNumberFormat="0" applyBorder="0" applyAlignment="0" applyProtection="0"/>
    <xf numFmtId="0" fontId="23" fillId="45" borderId="0" applyNumberFormat="0" applyBorder="0" applyAlignment="0" applyProtection="0"/>
    <xf numFmtId="0" fontId="16" fillId="16" borderId="0" applyNumberFormat="0" applyBorder="0" applyAlignment="0" applyProtection="0"/>
    <xf numFmtId="0" fontId="23" fillId="42" borderId="0" applyNumberFormat="0" applyBorder="0" applyAlignment="0" applyProtection="0"/>
    <xf numFmtId="0" fontId="16" fillId="20" borderId="0" applyNumberFormat="0" applyBorder="0" applyAlignment="0" applyProtection="0"/>
    <xf numFmtId="0" fontId="23" fillId="43" borderId="0" applyNumberFormat="0" applyBorder="0" applyAlignment="0" applyProtection="0"/>
    <xf numFmtId="0" fontId="16" fillId="24" borderId="0" applyNumberFormat="0" applyBorder="0" applyAlignment="0" applyProtection="0"/>
    <xf numFmtId="0" fontId="23" fillId="46" borderId="0" applyNumberFormat="0" applyBorder="0" applyAlignment="0" applyProtection="0"/>
    <xf numFmtId="0" fontId="16" fillId="28" borderId="0" applyNumberFormat="0" applyBorder="0" applyAlignment="0" applyProtection="0"/>
    <xf numFmtId="0" fontId="23" fillId="47" borderId="0" applyNumberFormat="0" applyBorder="0" applyAlignment="0" applyProtection="0"/>
    <xf numFmtId="0" fontId="16" fillId="32" borderId="0" applyNumberFormat="0" applyBorder="0" applyAlignment="0" applyProtection="0"/>
    <xf numFmtId="0" fontId="23" fillId="48" borderId="0" applyNumberFormat="0" applyBorder="0" applyAlignment="0" applyProtection="0"/>
    <xf numFmtId="0" fontId="5" fillId="2" borderId="0" applyNumberFormat="0" applyBorder="0" applyAlignment="0" applyProtection="0"/>
    <xf numFmtId="0" fontId="24" fillId="37" borderId="0" applyNumberFormat="0" applyBorder="0" applyAlignment="0" applyProtection="0"/>
    <xf numFmtId="0" fontId="10" fillId="6" borderId="4" applyNumberFormat="0" applyAlignment="0" applyProtection="0"/>
    <xf numFmtId="0" fontId="25" fillId="49" borderId="23" applyNumberFormat="0" applyAlignment="0" applyProtection="0"/>
    <xf numFmtId="0" fontId="12" fillId="7" borderId="7" applyNumberFormat="0" applyAlignment="0" applyProtection="0"/>
    <xf numFmtId="0" fontId="26" fillId="50" borderId="24" applyNumberFormat="0" applyAlignment="0" applyProtection="0"/>
    <xf numFmtId="0" fontId="11" fillId="0" borderId="6" applyNumberFormat="0" applyFill="0" applyAlignment="0" applyProtection="0"/>
    <xf numFmtId="0" fontId="27" fillId="0" borderId="25" applyNumberFormat="0" applyFill="0" applyAlignment="0" applyProtection="0"/>
    <xf numFmtId="0" fontId="16" fillId="9" borderId="0" applyNumberFormat="0" applyBorder="0" applyAlignment="0" applyProtection="0"/>
    <xf numFmtId="0" fontId="23" fillId="51" borderId="0" applyNumberFormat="0" applyBorder="0" applyAlignment="0" applyProtection="0"/>
    <xf numFmtId="0" fontId="16" fillId="13" borderId="0" applyNumberFormat="0" applyBorder="0" applyAlignment="0" applyProtection="0"/>
    <xf numFmtId="0" fontId="23" fillId="52" borderId="0" applyNumberFormat="0" applyBorder="0" applyAlignment="0" applyProtection="0"/>
    <xf numFmtId="0" fontId="16" fillId="17" borderId="0" applyNumberFormat="0" applyBorder="0" applyAlignment="0" applyProtection="0"/>
    <xf numFmtId="0" fontId="23" fillId="53" borderId="0" applyNumberFormat="0" applyBorder="0" applyAlignment="0" applyProtection="0"/>
    <xf numFmtId="0" fontId="16" fillId="21" borderId="0" applyNumberFormat="0" applyBorder="0" applyAlignment="0" applyProtection="0"/>
    <xf numFmtId="0" fontId="23" fillId="46" borderId="0" applyNumberFormat="0" applyBorder="0" applyAlignment="0" applyProtection="0"/>
    <xf numFmtId="0" fontId="16" fillId="25" borderId="0" applyNumberFormat="0" applyBorder="0" applyAlignment="0" applyProtection="0"/>
    <xf numFmtId="0" fontId="23" fillId="47" borderId="0" applyNumberFormat="0" applyBorder="0" applyAlignment="0" applyProtection="0"/>
    <xf numFmtId="0" fontId="16" fillId="29" borderId="0" applyNumberFormat="0" applyBorder="0" applyAlignment="0" applyProtection="0"/>
    <xf numFmtId="0" fontId="23" fillId="54" borderId="0" applyNumberFormat="0" applyBorder="0" applyAlignment="0" applyProtection="0"/>
    <xf numFmtId="0" fontId="8" fillId="5" borderId="4" applyNumberFormat="0" applyAlignment="0" applyProtection="0"/>
    <xf numFmtId="0" fontId="28" fillId="40" borderId="23" applyNumberFormat="0" applyAlignment="0" applyProtection="0"/>
    <xf numFmtId="0" fontId="6" fillId="3" borderId="0" applyNumberFormat="0" applyBorder="0" applyAlignment="0" applyProtection="0"/>
    <xf numFmtId="0" fontId="29" fillId="36" borderId="0" applyNumberFormat="0" applyBorder="0" applyAlignment="0" applyProtection="0"/>
    <xf numFmtId="0" fontId="39" fillId="0" borderId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19" fillId="0" borderId="0" applyFont="0" applyFill="0" applyBorder="0" applyAlignment="0" applyProtection="0"/>
    <xf numFmtId="164" fontId="22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0" fontId="7" fillId="4" borderId="0" applyNumberFormat="0" applyBorder="0" applyAlignment="0" applyProtection="0"/>
    <xf numFmtId="0" fontId="30" fillId="55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39" fontId="3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9" fillId="56" borderId="26" applyNumberFormat="0" applyFont="0" applyAlignment="0" applyProtection="0"/>
    <xf numFmtId="0" fontId="22" fillId="8" borderId="8" applyNumberFormat="0" applyFont="0" applyAlignment="0" applyProtection="0"/>
    <xf numFmtId="0" fontId="19" fillId="56" borderId="26" applyNumberFormat="0" applyFon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9" fillId="6" borderId="5" applyNumberFormat="0" applyAlignment="0" applyProtection="0"/>
    <xf numFmtId="0" fontId="31" fillId="49" borderId="27" applyNumberFormat="0" applyAlignment="0" applyProtection="0"/>
    <xf numFmtId="170" fontId="40" fillId="0" borderId="0">
      <protection locked="0"/>
    </xf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5" fillId="0" borderId="28" applyNumberFormat="0" applyFill="0" applyAlignment="0" applyProtection="0"/>
    <xf numFmtId="0" fontId="3" fillId="0" borderId="2" applyNumberFormat="0" applyFill="0" applyAlignment="0" applyProtection="0"/>
    <xf numFmtId="0" fontId="36" fillId="0" borderId="29" applyNumberFormat="0" applyFill="0" applyAlignment="0" applyProtection="0"/>
    <xf numFmtId="0" fontId="4" fillId="0" borderId="3" applyNumberFormat="0" applyFill="0" applyAlignment="0" applyProtection="0"/>
    <xf numFmtId="0" fontId="37" fillId="0" borderId="30" applyNumberFormat="0" applyFill="0" applyAlignment="0" applyProtection="0"/>
    <xf numFmtId="0" fontId="4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38" fillId="0" borderId="31" applyNumberFormat="0" applyFill="0" applyAlignment="0" applyProtection="0"/>
    <xf numFmtId="171" fontId="41" fillId="0" borderId="0" applyFill="0" applyBorder="0" applyAlignment="0" applyProtection="0"/>
    <xf numFmtId="43" fontId="22" fillId="0" borderId="0" applyFont="0" applyFill="0" applyBorder="0" applyAlignment="0" applyProtection="0"/>
    <xf numFmtId="171" fontId="41" fillId="0" borderId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9" fillId="0" borderId="0" applyFont="0" applyFill="0" applyBorder="0" applyAlignment="0" applyProtection="0"/>
    <xf numFmtId="0" fontId="22" fillId="0" borderId="0"/>
    <xf numFmtId="172" fontId="19" fillId="0" borderId="0" applyFont="0" applyFill="0" applyBorder="0" applyAlignment="0" applyProtection="0"/>
    <xf numFmtId="0" fontId="51" fillId="0" borderId="0"/>
    <xf numFmtId="9" fontId="1" fillId="0" borderId="0" applyFont="0" applyFill="0" applyBorder="0" applyAlignment="0" applyProtection="0"/>
    <xf numFmtId="0" fontId="64" fillId="0" borderId="0"/>
    <xf numFmtId="0" fontId="65" fillId="0" borderId="0"/>
    <xf numFmtId="43" fontId="65" fillId="0" borderId="0" applyFont="0" applyFill="0" applyBorder="0" applyAlignment="0" applyProtection="0"/>
    <xf numFmtId="0" fontId="19" fillId="0" borderId="0"/>
    <xf numFmtId="0" fontId="22" fillId="0" borderId="0"/>
    <xf numFmtId="175" fontId="19" fillId="0" borderId="0" applyFill="0" applyBorder="0" applyAlignment="0" applyProtection="0"/>
    <xf numFmtId="164" fontId="1" fillId="0" borderId="0" applyFont="0" applyFill="0" applyBorder="0" applyAlignment="0" applyProtection="0"/>
    <xf numFmtId="175" fontId="51" fillId="0" borderId="0" applyBorder="0" applyProtection="0"/>
    <xf numFmtId="0" fontId="19" fillId="0" borderId="0"/>
    <xf numFmtId="0" fontId="1" fillId="0" borderId="0"/>
    <xf numFmtId="0" fontId="19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39">
    <xf numFmtId="0" fontId="0" fillId="0" borderId="0" xfId="0"/>
    <xf numFmtId="0" fontId="19" fillId="0" borderId="0" xfId="75"/>
    <xf numFmtId="10" fontId="18" fillId="0" borderId="10" xfId="75" applyNumberFormat="1" applyFont="1" applyBorder="1" applyAlignment="1">
      <alignment horizontal="right" vertical="center" wrapText="1"/>
    </xf>
    <xf numFmtId="0" fontId="18" fillId="0" borderId="11" xfId="75" applyFont="1" applyBorder="1" applyAlignment="1">
      <alignment horizontal="right" vertical="center" wrapText="1"/>
    </xf>
    <xf numFmtId="10" fontId="18" fillId="0" borderId="18" xfId="106" applyNumberFormat="1" applyFont="1" applyBorder="1" applyAlignment="1">
      <alignment horizontal="center" vertical="center" wrapText="1"/>
    </xf>
    <xf numFmtId="10" fontId="18" fillId="0" borderId="21" xfId="106" applyNumberFormat="1" applyFont="1" applyBorder="1" applyAlignment="1">
      <alignment horizontal="center" vertical="center" wrapText="1"/>
    </xf>
    <xf numFmtId="166" fontId="18" fillId="0" borderId="18" xfId="75" applyNumberFormat="1" applyFont="1" applyBorder="1" applyAlignment="1">
      <alignment horizontal="center" vertical="center" wrapText="1"/>
    </xf>
    <xf numFmtId="0" fontId="43" fillId="59" borderId="34" xfId="148" applyFont="1" applyFill="1" applyBorder="1" applyAlignment="1">
      <alignment horizontal="center" vertical="center" wrapText="1"/>
    </xf>
    <xf numFmtId="0" fontId="18" fillId="0" borderId="34" xfId="75" applyFont="1" applyBorder="1" applyAlignment="1">
      <alignment horizontal="center" vertical="center"/>
    </xf>
    <xf numFmtId="0" fontId="43" fillId="59" borderId="34" xfId="148" applyFont="1" applyFill="1" applyBorder="1" applyAlignment="1">
      <alignment horizontal="justify" vertical="center" wrapText="1"/>
    </xf>
    <xf numFmtId="173" fontId="43" fillId="59" borderId="34" xfId="148" applyNumberFormat="1" applyFont="1" applyFill="1" applyBorder="1" applyAlignment="1">
      <alignment horizontal="center" vertical="center" wrapText="1"/>
    </xf>
    <xf numFmtId="0" fontId="43" fillId="59" borderId="35" xfId="148" applyFont="1" applyFill="1" applyBorder="1" applyAlignment="1">
      <alignment horizontal="center" vertical="center" wrapText="1"/>
    </xf>
    <xf numFmtId="0" fontId="18" fillId="0" borderId="35" xfId="75" applyFont="1" applyFill="1" applyBorder="1" applyAlignment="1">
      <alignment horizontal="center" vertical="center"/>
    </xf>
    <xf numFmtId="0" fontId="43" fillId="59" borderId="35" xfId="148" applyFont="1" applyFill="1" applyBorder="1" applyAlignment="1">
      <alignment horizontal="justify" vertical="center" wrapText="1"/>
    </xf>
    <xf numFmtId="173" fontId="43" fillId="59" borderId="35" xfId="148" applyNumberFormat="1" applyFont="1" applyFill="1" applyBorder="1" applyAlignment="1">
      <alignment horizontal="center" vertical="center" wrapText="1"/>
    </xf>
    <xf numFmtId="0" fontId="18" fillId="0" borderId="37" xfId="75" applyFont="1" applyFill="1" applyBorder="1" applyAlignment="1">
      <alignment horizontal="center" vertical="center"/>
    </xf>
    <xf numFmtId="0" fontId="43" fillId="59" borderId="37" xfId="148" applyFont="1" applyFill="1" applyBorder="1" applyAlignment="1">
      <alignment horizontal="justify" vertical="center" wrapText="1"/>
    </xf>
    <xf numFmtId="0" fontId="18" fillId="0" borderId="38" xfId="75" applyFont="1" applyFill="1" applyBorder="1" applyAlignment="1">
      <alignment horizontal="center" vertical="center"/>
    </xf>
    <xf numFmtId="0" fontId="43" fillId="59" borderId="38" xfId="148" applyFont="1" applyFill="1" applyBorder="1" applyAlignment="1">
      <alignment horizontal="justify" vertical="center" wrapText="1"/>
    </xf>
    <xf numFmtId="0" fontId="18" fillId="0" borderId="35" xfId="75" applyNumberFormat="1" applyFont="1" applyBorder="1" applyAlignment="1">
      <alignment horizontal="center" vertical="center"/>
    </xf>
    <xf numFmtId="0" fontId="18" fillId="0" borderId="35" xfId="75" applyNumberFormat="1" applyFont="1" applyFill="1" applyBorder="1" applyAlignment="1">
      <alignment horizontal="center" vertical="center"/>
    </xf>
    <xf numFmtId="0" fontId="43" fillId="59" borderId="36" xfId="148" applyFont="1" applyFill="1" applyBorder="1" applyAlignment="1">
      <alignment horizontal="center" vertical="center" wrapText="1"/>
    </xf>
    <xf numFmtId="0" fontId="43" fillId="59" borderId="36" xfId="148" applyNumberFormat="1" applyFont="1" applyFill="1" applyBorder="1" applyAlignment="1">
      <alignment horizontal="center" vertical="center" wrapText="1"/>
    </xf>
    <xf numFmtId="0" fontId="43" fillId="59" borderId="36" xfId="148" applyFont="1" applyFill="1" applyBorder="1" applyAlignment="1">
      <alignment horizontal="justify" vertical="center" wrapText="1"/>
    </xf>
    <xf numFmtId="173" fontId="43" fillId="59" borderId="36" xfId="148" applyNumberFormat="1" applyFont="1" applyFill="1" applyBorder="1" applyAlignment="1">
      <alignment horizontal="center" vertical="center" wrapText="1"/>
    </xf>
    <xf numFmtId="0" fontId="18" fillId="0" borderId="39" xfId="75" applyFont="1" applyBorder="1" applyAlignment="1">
      <alignment horizontal="center" vertical="center"/>
    </xf>
    <xf numFmtId="0" fontId="18" fillId="0" borderId="40" xfId="75" applyFont="1" applyBorder="1" applyAlignment="1">
      <alignment horizontal="center" vertical="center"/>
    </xf>
    <xf numFmtId="0" fontId="18" fillId="0" borderId="42" xfId="75" applyFont="1" applyBorder="1" applyAlignment="1">
      <alignment horizontal="center" vertical="center"/>
    </xf>
    <xf numFmtId="0" fontId="18" fillId="0" borderId="43" xfId="75" applyFont="1" applyBorder="1" applyAlignment="1">
      <alignment horizontal="center" vertical="center"/>
    </xf>
    <xf numFmtId="10" fontId="20" fillId="0" borderId="43" xfId="76" applyNumberFormat="1" applyFont="1" applyBorder="1" applyAlignment="1">
      <alignment vertical="center"/>
    </xf>
    <xf numFmtId="0" fontId="20" fillId="0" borderId="43" xfId="76" applyFont="1" applyBorder="1" applyAlignment="1">
      <alignment horizontal="right" vertical="center"/>
    </xf>
    <xf numFmtId="10" fontId="20" fillId="0" borderId="44" xfId="76" applyNumberFormat="1" applyFont="1" applyBorder="1" applyAlignment="1">
      <alignment horizontal="right" vertical="center"/>
    </xf>
    <xf numFmtId="166" fontId="20" fillId="0" borderId="38" xfId="76" applyNumberFormat="1" applyFont="1" applyFill="1" applyBorder="1" applyAlignment="1">
      <alignment horizontal="center" vertical="center"/>
    </xf>
    <xf numFmtId="0" fontId="18" fillId="0" borderId="45" xfId="75" applyFont="1" applyBorder="1" applyAlignment="1">
      <alignment horizontal="center" vertical="center"/>
    </xf>
    <xf numFmtId="0" fontId="18" fillId="0" borderId="46" xfId="75" applyFont="1" applyBorder="1" applyAlignment="1">
      <alignment horizontal="center" vertical="center"/>
    </xf>
    <xf numFmtId="0" fontId="20" fillId="0" borderId="46" xfId="76" applyFont="1" applyBorder="1" applyAlignment="1">
      <alignment horizontal="right" vertical="center"/>
    </xf>
    <xf numFmtId="10" fontId="20" fillId="0" borderId="47" xfId="76" applyNumberFormat="1" applyFont="1" applyBorder="1" applyAlignment="1">
      <alignment horizontal="right" vertical="center"/>
    </xf>
    <xf numFmtId="166" fontId="20" fillId="0" borderId="33" xfId="76" applyNumberFormat="1" applyFont="1" applyFill="1" applyBorder="1" applyAlignment="1">
      <alignment horizontal="center" vertical="center"/>
    </xf>
    <xf numFmtId="0" fontId="18" fillId="60" borderId="10" xfId="75" applyFont="1" applyFill="1" applyBorder="1" applyAlignment="1">
      <alignment horizontal="center" vertical="center"/>
    </xf>
    <xf numFmtId="0" fontId="18" fillId="60" borderId="11" xfId="75" applyFont="1" applyFill="1" applyBorder="1" applyAlignment="1">
      <alignment horizontal="center" vertical="center"/>
    </xf>
    <xf numFmtId="0" fontId="46" fillId="58" borderId="11" xfId="148" applyFont="1" applyFill="1" applyBorder="1" applyAlignment="1">
      <alignment horizontal="center" vertical="center" wrapText="1"/>
    </xf>
    <xf numFmtId="166" fontId="20" fillId="60" borderId="13" xfId="76" applyNumberFormat="1" applyFont="1" applyFill="1" applyBorder="1" applyAlignment="1">
      <alignment horizontal="center" vertical="center"/>
    </xf>
    <xf numFmtId="0" fontId="17" fillId="0" borderId="0" xfId="75" quotePrefix="1" applyFont="1" applyBorder="1" applyAlignment="1">
      <alignment horizontal="center" vertical="center" wrapText="1"/>
    </xf>
    <xf numFmtId="0" fontId="17" fillId="0" borderId="16" xfId="75" quotePrefix="1" applyFont="1" applyBorder="1" applyAlignment="1">
      <alignment horizontal="center" vertical="center" wrapText="1"/>
    </xf>
    <xf numFmtId="0" fontId="18" fillId="0" borderId="48" xfId="75" applyFont="1" applyBorder="1" applyAlignment="1">
      <alignment horizontal="center" vertical="center"/>
    </xf>
    <xf numFmtId="0" fontId="18" fillId="0" borderId="49" xfId="75" applyFont="1" applyBorder="1" applyAlignment="1">
      <alignment horizontal="center" vertical="center"/>
    </xf>
    <xf numFmtId="0" fontId="47" fillId="0" borderId="0" xfId="75" applyFont="1" applyBorder="1"/>
    <xf numFmtId="0" fontId="47" fillId="0" borderId="0" xfId="75" applyFont="1"/>
    <xf numFmtId="0" fontId="18" fillId="0" borderId="39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/>
    </xf>
    <xf numFmtId="0" fontId="18" fillId="60" borderId="10" xfId="0" applyFont="1" applyFill="1" applyBorder="1" applyAlignment="1">
      <alignment horizontal="center" vertical="center"/>
    </xf>
    <xf numFmtId="0" fontId="18" fillId="60" borderId="11" xfId="0" applyFont="1" applyFill="1" applyBorder="1" applyAlignment="1">
      <alignment horizontal="center" vertical="center"/>
    </xf>
    <xf numFmtId="0" fontId="17" fillId="0" borderId="32" xfId="75" quotePrefix="1" applyFont="1" applyBorder="1" applyAlignment="1">
      <alignment horizontal="center" vertical="center" wrapText="1"/>
    </xf>
    <xf numFmtId="0" fontId="47" fillId="0" borderId="17" xfId="75" applyFont="1" applyBorder="1"/>
    <xf numFmtId="0" fontId="47" fillId="0" borderId="32" xfId="75" applyFont="1" applyBorder="1"/>
    <xf numFmtId="0" fontId="47" fillId="0" borderId="19" xfId="75" applyFont="1" applyBorder="1"/>
    <xf numFmtId="0" fontId="47" fillId="0" borderId="22" xfId="75" applyFont="1" applyBorder="1"/>
    <xf numFmtId="0" fontId="47" fillId="0" borderId="20" xfId="75" applyFont="1" applyBorder="1"/>
    <xf numFmtId="0" fontId="19" fillId="0" borderId="0" xfId="75" applyBorder="1"/>
    <xf numFmtId="0" fontId="50" fillId="0" borderId="0" xfId="75" applyFont="1"/>
    <xf numFmtId="2" fontId="0" fillId="0" borderId="0" xfId="0" applyNumberFormat="1"/>
    <xf numFmtId="4" fontId="0" fillId="0" borderId="0" xfId="0" applyNumberFormat="1"/>
    <xf numFmtId="0" fontId="43" fillId="59" borderId="43" xfId="148" applyNumberFormat="1" applyFont="1" applyFill="1" applyBorder="1" applyAlignment="1">
      <alignment horizontal="center" vertical="center" wrapText="1"/>
    </xf>
    <xf numFmtId="0" fontId="0" fillId="0" borderId="0" xfId="0" applyAlignment="1"/>
    <xf numFmtId="166" fontId="20" fillId="60" borderId="55" xfId="76" applyNumberFormat="1" applyFont="1" applyFill="1" applyBorder="1" applyAlignment="1">
      <alignment horizontal="center" vertical="center"/>
    </xf>
    <xf numFmtId="9" fontId="0" fillId="0" borderId="0" xfId="0" applyNumberFormat="1"/>
    <xf numFmtId="10" fontId="52" fillId="33" borderId="18" xfId="106" applyNumberFormat="1" applyFont="1" applyFill="1" applyBorder="1" applyAlignment="1">
      <alignment horizontal="center" vertical="center" wrapText="1"/>
    </xf>
    <xf numFmtId="4" fontId="52" fillId="33" borderId="18" xfId="0" applyNumberFormat="1" applyFont="1" applyFill="1" applyBorder="1" applyAlignment="1">
      <alignment horizontal="center" vertical="center" wrapText="1"/>
    </xf>
    <xf numFmtId="4" fontId="52" fillId="33" borderId="21" xfId="105" applyNumberFormat="1" applyFont="1" applyFill="1" applyBorder="1" applyAlignment="1">
      <alignment horizontal="center" vertical="center" wrapText="1"/>
    </xf>
    <xf numFmtId="165" fontId="52" fillId="33" borderId="13" xfId="1" applyNumberFormat="1" applyFont="1" applyFill="1" applyBorder="1" applyAlignment="1">
      <alignment horizontal="center" vertical="center" wrapText="1"/>
    </xf>
    <xf numFmtId="166" fontId="52" fillId="33" borderId="13" xfId="1" applyNumberFormat="1" applyFont="1" applyFill="1" applyBorder="1" applyAlignment="1">
      <alignment horizontal="center" vertical="center" wrapText="1"/>
    </xf>
    <xf numFmtId="4" fontId="52" fillId="33" borderId="13" xfId="1" applyNumberFormat="1" applyFont="1" applyFill="1" applyBorder="1" applyAlignment="1">
      <alignment horizontal="center" vertical="center" wrapText="1"/>
    </xf>
    <xf numFmtId="0" fontId="53" fillId="34" borderId="13" xfId="0" quotePrefix="1" applyFont="1" applyFill="1" applyBorder="1" applyAlignment="1">
      <alignment horizontal="center" vertical="center" wrapText="1"/>
    </xf>
    <xf numFmtId="4" fontId="53" fillId="34" borderId="13" xfId="0" quotePrefix="1" applyNumberFormat="1" applyFont="1" applyFill="1" applyBorder="1" applyAlignment="1">
      <alignment horizontal="center" vertical="center" wrapText="1"/>
    </xf>
    <xf numFmtId="167" fontId="53" fillId="34" borderId="13" xfId="0" quotePrefix="1" applyNumberFormat="1" applyFont="1" applyFill="1" applyBorder="1" applyAlignment="1">
      <alignment horizontal="center" vertical="center" wrapText="1"/>
    </xf>
    <xf numFmtId="4" fontId="52" fillId="34" borderId="13" xfId="0" quotePrefix="1" applyNumberFormat="1" applyFont="1" applyFill="1" applyBorder="1" applyAlignment="1">
      <alignment horizontal="center" vertical="center" wrapText="1"/>
    </xf>
    <xf numFmtId="0" fontId="53" fillId="0" borderId="13" xfId="0" quotePrefix="1" applyFont="1" applyBorder="1" applyAlignment="1">
      <alignment horizontal="center" vertical="center" wrapText="1"/>
    </xf>
    <xf numFmtId="4" fontId="53" fillId="0" borderId="13" xfId="0" quotePrefix="1" applyNumberFormat="1" applyFont="1" applyBorder="1" applyAlignment="1">
      <alignment horizontal="center" vertical="center" wrapText="1"/>
    </xf>
    <xf numFmtId="168" fontId="53" fillId="34" borderId="13" xfId="0" quotePrefix="1" applyNumberFormat="1" applyFont="1" applyFill="1" applyBorder="1" applyAlignment="1">
      <alignment horizontal="center" vertical="center" wrapText="1"/>
    </xf>
    <xf numFmtId="0" fontId="53" fillId="0" borderId="13" xfId="0" quotePrefix="1" applyFont="1" applyFill="1" applyBorder="1" applyAlignment="1">
      <alignment horizontal="center" vertical="center" wrapText="1"/>
    </xf>
    <xf numFmtId="4" fontId="53" fillId="0" borderId="13" xfId="0" quotePrefix="1" applyNumberFormat="1" applyFont="1" applyFill="1" applyBorder="1" applyAlignment="1">
      <alignment horizontal="center" vertical="center" wrapText="1"/>
    </xf>
    <xf numFmtId="0" fontId="53" fillId="0" borderId="13" xfId="2" quotePrefix="1" applyFont="1" applyFill="1" applyBorder="1" applyAlignment="1">
      <alignment horizontal="center" vertical="center" wrapText="1"/>
    </xf>
    <xf numFmtId="4" fontId="53" fillId="0" borderId="13" xfId="2" quotePrefix="1" applyNumberFormat="1" applyFont="1" applyFill="1" applyBorder="1" applyAlignment="1">
      <alignment horizontal="center" vertical="center" wrapText="1"/>
    </xf>
    <xf numFmtId="0" fontId="53" fillId="34" borderId="10" xfId="2" quotePrefix="1" applyFont="1" applyFill="1" applyBorder="1" applyAlignment="1">
      <alignment horizontal="center" vertical="center" wrapText="1"/>
    </xf>
    <xf numFmtId="0" fontId="53" fillId="34" borderId="11" xfId="2" quotePrefix="1" applyFont="1" applyFill="1" applyBorder="1" applyAlignment="1">
      <alignment horizontal="left" vertical="center"/>
    </xf>
    <xf numFmtId="4" fontId="53" fillId="34" borderId="12" xfId="2" quotePrefix="1" applyNumberFormat="1" applyFont="1" applyFill="1" applyBorder="1" applyAlignment="1">
      <alignment horizontal="center" vertical="center" wrapText="1"/>
    </xf>
    <xf numFmtId="0" fontId="54" fillId="34" borderId="0" xfId="0" applyFont="1" applyFill="1"/>
    <xf numFmtId="4" fontId="52" fillId="33" borderId="20" xfId="0" applyNumberFormat="1" applyFont="1" applyFill="1" applyBorder="1" applyAlignment="1">
      <alignment horizontal="center" vertical="center"/>
    </xf>
    <xf numFmtId="0" fontId="55" fillId="0" borderId="32" xfId="75" applyFont="1" applyBorder="1"/>
    <xf numFmtId="0" fontId="55" fillId="0" borderId="0" xfId="75" applyFont="1"/>
    <xf numFmtId="0" fontId="56" fillId="0" borderId="11" xfId="76" applyFont="1" applyBorder="1" applyAlignment="1">
      <alignment horizontal="center" vertical="center"/>
    </xf>
    <xf numFmtId="0" fontId="55" fillId="0" borderId="34" xfId="76" applyFont="1" applyBorder="1" applyAlignment="1">
      <alignment horizontal="center"/>
    </xf>
    <xf numFmtId="0" fontId="55" fillId="0" borderId="34" xfId="76" applyFont="1" applyBorder="1"/>
    <xf numFmtId="171" fontId="55" fillId="61" borderId="34" xfId="76" applyNumberFormat="1" applyFont="1" applyFill="1" applyBorder="1" applyAlignment="1">
      <alignment horizontal="center" vertical="center"/>
    </xf>
    <xf numFmtId="0" fontId="55" fillId="0" borderId="35" xfId="76" applyFont="1" applyBorder="1" applyAlignment="1">
      <alignment horizontal="center"/>
    </xf>
    <xf numFmtId="0" fontId="55" fillId="0" borderId="35" xfId="76" applyFont="1" applyBorder="1"/>
    <xf numFmtId="171" fontId="55" fillId="61" borderId="35" xfId="76" applyNumberFormat="1" applyFont="1" applyFill="1" applyBorder="1" applyAlignment="1">
      <alignment horizontal="center" vertical="center"/>
    </xf>
    <xf numFmtId="0" fontId="55" fillId="0" borderId="36" xfId="76" applyFont="1" applyBorder="1" applyAlignment="1">
      <alignment horizontal="center"/>
    </xf>
    <xf numFmtId="0" fontId="55" fillId="0" borderId="36" xfId="76" applyFont="1" applyBorder="1"/>
    <xf numFmtId="171" fontId="55" fillId="61" borderId="36" xfId="76" applyNumberFormat="1" applyFont="1" applyFill="1" applyBorder="1" applyAlignment="1">
      <alignment horizontal="center" vertical="center"/>
    </xf>
    <xf numFmtId="0" fontId="56" fillId="0" borderId="13" xfId="76" applyFont="1" applyBorder="1" applyAlignment="1">
      <alignment horizontal="center" vertical="center"/>
    </xf>
    <xf numFmtId="0" fontId="56" fillId="0" borderId="13" xfId="76" applyFont="1" applyBorder="1" applyAlignment="1">
      <alignment vertical="center"/>
    </xf>
    <xf numFmtId="171" fontId="56" fillId="62" borderId="13" xfId="76" applyNumberFormat="1" applyFont="1" applyFill="1" applyBorder="1" applyAlignment="1">
      <alignment horizontal="center" vertical="center"/>
    </xf>
    <xf numFmtId="0" fontId="55" fillId="0" borderId="35" xfId="76" applyFont="1" applyFill="1" applyBorder="1"/>
    <xf numFmtId="0" fontId="55" fillId="0" borderId="36" xfId="76" applyFont="1" applyFill="1" applyBorder="1"/>
    <xf numFmtId="0" fontId="55" fillId="0" borderId="36" xfId="76" applyFont="1" applyBorder="1" applyAlignment="1">
      <alignment horizontal="center" vertical="center"/>
    </xf>
    <xf numFmtId="0" fontId="55" fillId="0" borderId="36" xfId="76" applyFont="1" applyBorder="1" applyAlignment="1">
      <alignment horizontal="justify" vertical="center" wrapText="1"/>
    </xf>
    <xf numFmtId="0" fontId="19" fillId="0" borderId="0" xfId="1" applyFont="1" applyBorder="1"/>
    <xf numFmtId="0" fontId="19" fillId="0" borderId="16" xfId="1" applyFont="1" applyBorder="1"/>
    <xf numFmtId="0" fontId="58" fillId="0" borderId="32" xfId="75" applyFont="1" applyBorder="1" applyAlignment="1">
      <alignment horizontal="center"/>
    </xf>
    <xf numFmtId="0" fontId="58" fillId="0" borderId="0" xfId="75" applyFont="1" applyBorder="1" applyAlignment="1">
      <alignment horizontal="center"/>
    </xf>
    <xf numFmtId="0" fontId="58" fillId="0" borderId="16" xfId="75" applyFont="1" applyBorder="1" applyAlignment="1">
      <alignment horizontal="center"/>
    </xf>
    <xf numFmtId="0" fontId="56" fillId="0" borderId="32" xfId="75" applyFont="1" applyBorder="1" applyAlignment="1">
      <alignment horizontal="left" vertical="top"/>
    </xf>
    <xf numFmtId="0" fontId="56" fillId="0" borderId="0" xfId="75" applyFont="1" applyBorder="1" applyAlignment="1">
      <alignment vertical="top" wrapText="1"/>
    </xf>
    <xf numFmtId="0" fontId="56" fillId="0" borderId="0" xfId="75" applyFont="1" applyBorder="1"/>
    <xf numFmtId="0" fontId="56" fillId="0" borderId="0" xfId="75" applyFont="1" applyBorder="1" applyAlignment="1">
      <alignment vertical="center"/>
    </xf>
    <xf numFmtId="0" fontId="55" fillId="0" borderId="0" xfId="75" applyFont="1" applyBorder="1" applyAlignment="1">
      <alignment vertical="center"/>
    </xf>
    <xf numFmtId="0" fontId="55" fillId="0" borderId="0" xfId="1" applyFont="1" applyBorder="1"/>
    <xf numFmtId="0" fontId="55" fillId="0" borderId="16" xfId="1" applyFont="1" applyBorder="1"/>
    <xf numFmtId="0" fontId="56" fillId="0" borderId="32" xfId="75" applyFont="1" applyBorder="1" applyAlignment="1">
      <alignment horizontal="center"/>
    </xf>
    <xf numFmtId="0" fontId="56" fillId="0" borderId="0" xfId="75" applyFont="1" applyBorder="1" applyAlignment="1">
      <alignment horizontal="center"/>
    </xf>
    <xf numFmtId="0" fontId="56" fillId="0" borderId="16" xfId="75" applyFont="1" applyBorder="1" applyAlignment="1">
      <alignment horizontal="center"/>
    </xf>
    <xf numFmtId="0" fontId="59" fillId="0" borderId="49" xfId="1" applyFont="1" applyBorder="1"/>
    <xf numFmtId="2" fontId="60" fillId="0" borderId="49" xfId="1" applyNumberFormat="1" applyFont="1" applyBorder="1"/>
    <xf numFmtId="0" fontId="19" fillId="0" borderId="49" xfId="1" applyFont="1" applyBorder="1"/>
    <xf numFmtId="0" fontId="19" fillId="0" borderId="50" xfId="1" applyFont="1" applyBorder="1"/>
    <xf numFmtId="0" fontId="60" fillId="0" borderId="0" xfId="1" applyFont="1" applyFill="1" applyBorder="1" applyAlignment="1">
      <alignment horizontal="center" vertical="center"/>
    </xf>
    <xf numFmtId="0" fontId="60" fillId="0" borderId="0" xfId="1" applyFont="1" applyBorder="1" applyAlignment="1">
      <alignment horizontal="center" vertical="center"/>
    </xf>
    <xf numFmtId="0" fontId="59" fillId="0" borderId="0" xfId="1" applyFont="1" applyBorder="1" applyAlignment="1">
      <alignment horizontal="center" vertical="center"/>
    </xf>
    <xf numFmtId="2" fontId="49" fillId="0" borderId="0" xfId="1" applyNumberFormat="1" applyFont="1" applyBorder="1" applyAlignment="1">
      <alignment horizontal="center" vertical="center"/>
    </xf>
    <xf numFmtId="4" fontId="57" fillId="0" borderId="0" xfId="75" applyNumberFormat="1" applyFont="1" applyBorder="1" applyAlignment="1">
      <alignment horizontal="center"/>
    </xf>
    <xf numFmtId="0" fontId="61" fillId="0" borderId="32" xfId="1" applyFont="1" applyBorder="1" applyAlignment="1">
      <alignment horizontal="center" vertical="center"/>
    </xf>
    <xf numFmtId="0" fontId="61" fillId="0" borderId="0" xfId="1" applyFont="1" applyBorder="1" applyAlignment="1">
      <alignment horizontal="center" vertical="center"/>
    </xf>
    <xf numFmtId="0" fontId="59" fillId="0" borderId="32" xfId="1" applyFont="1" applyBorder="1"/>
    <xf numFmtId="0" fontId="59" fillId="0" borderId="0" xfId="1" applyFont="1" applyBorder="1"/>
    <xf numFmtId="0" fontId="19" fillId="0" borderId="32" xfId="1" applyFont="1" applyBorder="1"/>
    <xf numFmtId="2" fontId="59" fillId="0" borderId="0" xfId="1" applyNumberFormat="1" applyFont="1" applyBorder="1"/>
    <xf numFmtId="4" fontId="19" fillId="0" borderId="0" xfId="1" applyNumberFormat="1" applyFont="1" applyBorder="1"/>
    <xf numFmtId="0" fontId="60" fillId="0" borderId="0" xfId="1" applyFont="1" applyBorder="1"/>
    <xf numFmtId="0" fontId="19" fillId="0" borderId="52" xfId="1" applyFont="1" applyBorder="1"/>
    <xf numFmtId="0" fontId="19" fillId="0" borderId="51" xfId="1" applyFont="1" applyBorder="1"/>
    <xf numFmtId="0" fontId="19" fillId="0" borderId="53" xfId="1" applyFont="1" applyBorder="1"/>
    <xf numFmtId="4" fontId="57" fillId="33" borderId="0" xfId="75" applyNumberFormat="1" applyFont="1" applyFill="1" applyBorder="1" applyAlignment="1">
      <alignment horizontal="center"/>
    </xf>
    <xf numFmtId="0" fontId="19" fillId="33" borderId="0" xfId="1" applyFont="1" applyFill="1" applyBorder="1"/>
    <xf numFmtId="0" fontId="19" fillId="33" borderId="0" xfId="75" applyFont="1" applyFill="1" applyBorder="1"/>
    <xf numFmtId="0" fontId="19" fillId="33" borderId="16" xfId="75" applyFont="1" applyFill="1" applyBorder="1"/>
    <xf numFmtId="0" fontId="0" fillId="0" borderId="0" xfId="0"/>
    <xf numFmtId="0" fontId="19" fillId="0" borderId="55" xfId="75" applyBorder="1"/>
    <xf numFmtId="0" fontId="19" fillId="0" borderId="10" xfId="75" applyBorder="1"/>
    <xf numFmtId="0" fontId="19" fillId="0" borderId="11" xfId="75" applyBorder="1"/>
    <xf numFmtId="0" fontId="19" fillId="0" borderId="12" xfId="75" applyBorder="1"/>
    <xf numFmtId="4" fontId="54" fillId="34" borderId="0" xfId="0" applyNumberFormat="1" applyFont="1" applyFill="1"/>
    <xf numFmtId="0" fontId="19" fillId="0" borderId="57" xfId="75" applyBorder="1" applyAlignment="1">
      <alignment horizontal="center"/>
    </xf>
    <xf numFmtId="0" fontId="19" fillId="0" borderId="56" xfId="75" applyBorder="1"/>
    <xf numFmtId="0" fontId="19" fillId="0" borderId="57" xfId="75" applyBorder="1"/>
    <xf numFmtId="0" fontId="19" fillId="0" borderId="58" xfId="75" applyBorder="1"/>
    <xf numFmtId="0" fontId="62" fillId="0" borderId="0" xfId="75" applyFont="1" applyAlignment="1">
      <alignment horizontal="center"/>
    </xf>
    <xf numFmtId="0" fontId="19" fillId="0" borderId="0" xfId="0" applyFont="1"/>
    <xf numFmtId="0" fontId="19" fillId="0" borderId="16" xfId="0" applyFont="1" applyBorder="1"/>
    <xf numFmtId="0" fontId="57" fillId="63" borderId="32" xfId="0" applyFont="1" applyFill="1" applyBorder="1" applyAlignment="1">
      <alignment horizontal="center" vertical="center"/>
    </xf>
    <xf numFmtId="0" fontId="57" fillId="63" borderId="0" xfId="0" applyFont="1" applyFill="1" applyAlignment="1">
      <alignment horizontal="center" vertical="center"/>
    </xf>
    <xf numFmtId="0" fontId="57" fillId="63" borderId="0" xfId="0" applyFont="1" applyFill="1" applyAlignment="1">
      <alignment horizontal="center" vertical="center" wrapText="1"/>
    </xf>
    <xf numFmtId="0" fontId="57" fillId="63" borderId="16" xfId="0" applyFont="1" applyFill="1" applyBorder="1" applyAlignment="1">
      <alignment horizontal="center" vertical="center" wrapText="1"/>
    </xf>
    <xf numFmtId="0" fontId="57" fillId="0" borderId="32" xfId="0" applyFont="1" applyBorder="1" applyAlignment="1">
      <alignment horizontal="left"/>
    </xf>
    <xf numFmtId="0" fontId="57" fillId="0" borderId="0" xfId="0" applyFont="1"/>
    <xf numFmtId="10" fontId="57" fillId="0" borderId="0" xfId="0" applyNumberFormat="1" applyFont="1"/>
    <xf numFmtId="10" fontId="57" fillId="0" borderId="16" xfId="0" applyNumberFormat="1" applyFont="1" applyBorder="1"/>
    <xf numFmtId="0" fontId="19" fillId="0" borderId="32" xfId="0" applyFont="1" applyBorder="1" applyAlignment="1">
      <alignment horizontal="left"/>
    </xf>
    <xf numFmtId="10" fontId="19" fillId="0" borderId="0" xfId="0" applyNumberFormat="1" applyFont="1"/>
    <xf numFmtId="10" fontId="19" fillId="0" borderId="16" xfId="0" applyNumberFormat="1" applyFont="1" applyBorder="1"/>
    <xf numFmtId="49" fontId="19" fillId="0" borderId="32" xfId="0" applyNumberFormat="1" applyFont="1" applyBorder="1" applyAlignment="1">
      <alignment horizontal="left"/>
    </xf>
    <xf numFmtId="49" fontId="57" fillId="0" borderId="32" xfId="0" applyNumberFormat="1" applyFont="1" applyBorder="1" applyAlignment="1">
      <alignment horizontal="left"/>
    </xf>
    <xf numFmtId="4" fontId="19" fillId="0" borderId="0" xfId="0" applyNumberFormat="1" applyFont="1"/>
    <xf numFmtId="4" fontId="19" fillId="0" borderId="16" xfId="0" applyNumberFormat="1" applyFont="1" applyBorder="1"/>
    <xf numFmtId="0" fontId="19" fillId="63" borderId="32" xfId="0" applyFont="1" applyFill="1" applyBorder="1" applyAlignment="1">
      <alignment horizontal="center"/>
    </xf>
    <xf numFmtId="0" fontId="57" fillId="63" borderId="0" xfId="0" applyFont="1" applyFill="1" applyAlignment="1">
      <alignment horizontal="center"/>
    </xf>
    <xf numFmtId="4" fontId="19" fillId="63" borderId="0" xfId="0" applyNumberFormat="1" applyFont="1" applyFill="1"/>
    <xf numFmtId="10" fontId="57" fillId="63" borderId="16" xfId="106" applyNumberFormat="1" applyFont="1" applyFill="1" applyBorder="1"/>
    <xf numFmtId="0" fontId="0" fillId="0" borderId="32" xfId="0" applyBorder="1"/>
    <xf numFmtId="9" fontId="19" fillId="0" borderId="16" xfId="106" applyBorder="1"/>
    <xf numFmtId="10" fontId="19" fillId="0" borderId="16" xfId="106" applyNumberFormat="1" applyFont="1" applyBorder="1"/>
    <xf numFmtId="0" fontId="19" fillId="0" borderId="19" xfId="75" applyBorder="1"/>
    <xf numFmtId="0" fontId="19" fillId="0" borderId="22" xfId="75" applyBorder="1" applyAlignment="1">
      <alignment horizontal="center"/>
    </xf>
    <xf numFmtId="0" fontId="19" fillId="0" borderId="22" xfId="75" applyBorder="1"/>
    <xf numFmtId="0" fontId="19" fillId="0" borderId="20" xfId="75" applyBorder="1"/>
    <xf numFmtId="0" fontId="19" fillId="0" borderId="0" xfId="75" applyAlignment="1">
      <alignment horizontal="center"/>
    </xf>
    <xf numFmtId="0" fontId="63" fillId="65" borderId="0" xfId="0" applyFont="1" applyFill="1" applyAlignment="1">
      <alignment horizontal="center" vertical="top"/>
    </xf>
    <xf numFmtId="0" fontId="63" fillId="65" borderId="0" xfId="0" applyFont="1" applyFill="1" applyAlignment="1">
      <alignment horizontal="center"/>
    </xf>
    <xf numFmtId="0" fontId="66" fillId="0" borderId="0" xfId="153" applyFont="1" applyAlignment="1">
      <alignment horizontal="center"/>
    </xf>
    <xf numFmtId="0" fontId="66" fillId="0" borderId="0" xfId="153" applyFont="1"/>
    <xf numFmtId="4" fontId="66" fillId="0" borderId="0" xfId="153" applyNumberFormat="1" applyFont="1"/>
    <xf numFmtId="4" fontId="66" fillId="0" borderId="0" xfId="153" applyNumberFormat="1" applyFont="1" applyAlignment="1">
      <alignment horizontal="center"/>
    </xf>
    <xf numFmtId="0" fontId="66" fillId="0" borderId="0" xfId="153" applyFont="1" applyAlignment="1">
      <alignment wrapText="1"/>
    </xf>
    <xf numFmtId="0" fontId="66" fillId="66" borderId="0" xfId="153" applyFont="1" applyFill="1" applyAlignment="1">
      <alignment horizontal="center"/>
    </xf>
    <xf numFmtId="4" fontId="66" fillId="66" borderId="0" xfId="153" applyNumberFormat="1" applyFont="1" applyFill="1" applyAlignment="1">
      <alignment horizontal="center"/>
    </xf>
    <xf numFmtId="0" fontId="66" fillId="67" borderId="0" xfId="153" applyFont="1" applyFill="1" applyAlignment="1">
      <alignment horizontal="center"/>
    </xf>
    <xf numFmtId="4" fontId="66" fillId="67" borderId="0" xfId="153" applyNumberFormat="1" applyFont="1" applyFill="1" applyAlignment="1">
      <alignment horizontal="center"/>
    </xf>
    <xf numFmtId="0" fontId="67" fillId="68" borderId="0" xfId="153" applyFont="1" applyFill="1" applyAlignment="1">
      <alignment horizontal="left" vertical="top" wrapText="1"/>
    </xf>
    <xf numFmtId="0" fontId="65" fillId="0" borderId="0" xfId="153"/>
    <xf numFmtId="0" fontId="67" fillId="68" borderId="0" xfId="153" applyFont="1" applyFill="1" applyAlignment="1">
      <alignment horizontal="center" vertical="center" wrapText="1"/>
    </xf>
    <xf numFmtId="0" fontId="67" fillId="68" borderId="0" xfId="153" applyFont="1" applyFill="1" applyAlignment="1">
      <alignment vertical="top" wrapText="1"/>
    </xf>
    <xf numFmtId="0" fontId="68" fillId="68" borderId="0" xfId="153" applyFont="1" applyFill="1" applyAlignment="1">
      <alignment vertical="top" wrapText="1"/>
    </xf>
    <xf numFmtId="0" fontId="69" fillId="57" borderId="62" xfId="153" applyFont="1" applyFill="1" applyBorder="1" applyAlignment="1">
      <alignment horizontal="left" vertical="top" wrapText="1"/>
    </xf>
    <xf numFmtId="0" fontId="69" fillId="57" borderId="63" xfId="153" applyFont="1" applyFill="1" applyBorder="1" applyAlignment="1">
      <alignment horizontal="left" vertical="top" wrapText="1"/>
    </xf>
    <xf numFmtId="9" fontId="69" fillId="57" borderId="64" xfId="153" applyNumberFormat="1" applyFont="1" applyFill="1" applyBorder="1" applyAlignment="1">
      <alignment horizontal="center" vertical="top" wrapText="1"/>
    </xf>
    <xf numFmtId="10" fontId="70" fillId="57" borderId="65" xfId="153" applyNumberFormat="1" applyFont="1" applyFill="1" applyBorder="1" applyAlignment="1">
      <alignment horizontal="right" wrapText="1"/>
    </xf>
    <xf numFmtId="10" fontId="65" fillId="0" borderId="0" xfId="153" applyNumberFormat="1"/>
    <xf numFmtId="0" fontId="69" fillId="57" borderId="66" xfId="153" applyFont="1" applyFill="1" applyBorder="1" applyAlignment="1">
      <alignment horizontal="left" vertical="top" wrapText="1"/>
    </xf>
    <xf numFmtId="0" fontId="69" fillId="57" borderId="67" xfId="153" applyFont="1" applyFill="1" applyBorder="1" applyAlignment="1">
      <alignment horizontal="left" vertical="top" wrapText="1"/>
    </xf>
    <xf numFmtId="4" fontId="69" fillId="57" borderId="21" xfId="153" applyNumberFormat="1" applyFont="1" applyFill="1" applyBorder="1" applyAlignment="1">
      <alignment horizontal="center" vertical="top"/>
    </xf>
    <xf numFmtId="4" fontId="70" fillId="57" borderId="68" xfId="153" applyNumberFormat="1" applyFont="1" applyFill="1" applyBorder="1" applyAlignment="1">
      <alignment horizontal="right" wrapText="1"/>
    </xf>
    <xf numFmtId="4" fontId="65" fillId="0" borderId="0" xfId="153" applyNumberFormat="1"/>
    <xf numFmtId="0" fontId="69" fillId="57" borderId="69" xfId="153" applyFont="1" applyFill="1" applyBorder="1" applyAlignment="1">
      <alignment horizontal="left" vertical="top" wrapText="1"/>
    </xf>
    <xf numFmtId="0" fontId="69" fillId="57" borderId="70" xfId="153" applyFont="1" applyFill="1" applyBorder="1" applyAlignment="1">
      <alignment horizontal="left" vertical="top" wrapText="1"/>
    </xf>
    <xf numFmtId="9" fontId="69" fillId="57" borderId="13" xfId="153" applyNumberFormat="1" applyFont="1" applyFill="1" applyBorder="1" applyAlignment="1">
      <alignment horizontal="center" vertical="top" wrapText="1"/>
    </xf>
    <xf numFmtId="0" fontId="65" fillId="0" borderId="71" xfId="153" applyBorder="1"/>
    <xf numFmtId="10" fontId="70" fillId="57" borderId="71" xfId="153" applyNumberFormat="1" applyFont="1" applyFill="1" applyBorder="1" applyAlignment="1">
      <alignment horizontal="right" wrapText="1"/>
    </xf>
    <xf numFmtId="10" fontId="70" fillId="57" borderId="72" xfId="153" applyNumberFormat="1" applyFont="1" applyFill="1" applyBorder="1" applyAlignment="1">
      <alignment horizontal="right" wrapText="1"/>
    </xf>
    <xf numFmtId="0" fontId="69" fillId="57" borderId="73" xfId="153" applyFont="1" applyFill="1" applyBorder="1" applyAlignment="1">
      <alignment horizontal="left" vertical="top" wrapText="1"/>
    </xf>
    <xf numFmtId="0" fontId="69" fillId="57" borderId="74" xfId="153" applyFont="1" applyFill="1" applyBorder="1" applyAlignment="1">
      <alignment horizontal="left" vertical="top" wrapText="1"/>
    </xf>
    <xf numFmtId="4" fontId="69" fillId="57" borderId="13" xfId="153" applyNumberFormat="1" applyFont="1" applyFill="1" applyBorder="1" applyAlignment="1">
      <alignment horizontal="center" vertical="top" wrapText="1"/>
    </xf>
    <xf numFmtId="0" fontId="65" fillId="0" borderId="18" xfId="153" applyBorder="1"/>
    <xf numFmtId="4" fontId="70" fillId="57" borderId="75" xfId="153" applyNumberFormat="1" applyFont="1" applyFill="1" applyBorder="1" applyAlignment="1">
      <alignment horizontal="right" wrapText="1"/>
    </xf>
    <xf numFmtId="4" fontId="70" fillId="57" borderId="76" xfId="153" applyNumberFormat="1" applyFont="1" applyFill="1" applyBorder="1" applyAlignment="1">
      <alignment horizontal="right" wrapText="1"/>
    </xf>
    <xf numFmtId="0" fontId="69" fillId="57" borderId="77" xfId="153" applyFont="1" applyFill="1" applyBorder="1" applyAlignment="1">
      <alignment horizontal="left" vertical="top" wrapText="1"/>
    </xf>
    <xf numFmtId="9" fontId="69" fillId="57" borderId="78" xfId="153" applyNumberFormat="1" applyFont="1" applyFill="1" applyBorder="1" applyAlignment="1">
      <alignment horizontal="center" vertical="top" wrapText="1"/>
    </xf>
    <xf numFmtId="4" fontId="69" fillId="57" borderId="21" xfId="153" applyNumberFormat="1" applyFont="1" applyFill="1" applyBorder="1" applyAlignment="1">
      <alignment horizontal="center" vertical="top" wrapText="1"/>
    </xf>
    <xf numFmtId="0" fontId="65" fillId="0" borderId="79" xfId="153" applyBorder="1"/>
    <xf numFmtId="0" fontId="69" fillId="57" borderId="80" xfId="153" applyFont="1" applyFill="1" applyBorder="1" applyAlignment="1">
      <alignment horizontal="left" vertical="top" wrapText="1"/>
    </xf>
    <xf numFmtId="0" fontId="69" fillId="57" borderId="81" xfId="153" applyFont="1" applyFill="1" applyBorder="1" applyAlignment="1">
      <alignment horizontal="left" vertical="top" wrapText="1"/>
    </xf>
    <xf numFmtId="9" fontId="69" fillId="57" borderId="82" xfId="153" applyNumberFormat="1" applyFont="1" applyFill="1" applyBorder="1" applyAlignment="1">
      <alignment horizontal="center" vertical="top" wrapText="1"/>
    </xf>
    <xf numFmtId="10" fontId="70" fillId="57" borderId="21" xfId="153" applyNumberFormat="1" applyFont="1" applyFill="1" applyBorder="1" applyAlignment="1">
      <alignment horizontal="right" wrapText="1"/>
    </xf>
    <xf numFmtId="0" fontId="69" fillId="57" borderId="83" xfId="153" applyFont="1" applyFill="1" applyBorder="1" applyAlignment="1">
      <alignment horizontal="left" vertical="top" wrapText="1"/>
    </xf>
    <xf numFmtId="0" fontId="69" fillId="57" borderId="84" xfId="153" applyFont="1" applyFill="1" applyBorder="1" applyAlignment="1">
      <alignment horizontal="left" vertical="top" wrapText="1"/>
    </xf>
    <xf numFmtId="4" fontId="69" fillId="57" borderId="37" xfId="153" applyNumberFormat="1" applyFont="1" applyFill="1" applyBorder="1" applyAlignment="1">
      <alignment horizontal="center" vertical="top" wrapText="1"/>
    </xf>
    <xf numFmtId="0" fontId="69" fillId="57" borderId="85" xfId="153" applyFont="1" applyFill="1" applyBorder="1" applyAlignment="1">
      <alignment horizontal="left" vertical="top" wrapText="1"/>
    </xf>
    <xf numFmtId="0" fontId="69" fillId="57" borderId="22" xfId="153" applyFont="1" applyFill="1" applyBorder="1" applyAlignment="1">
      <alignment horizontal="left" vertical="top" wrapText="1"/>
    </xf>
    <xf numFmtId="4" fontId="69" fillId="57" borderId="86" xfId="153" applyNumberFormat="1" applyFont="1" applyFill="1" applyBorder="1" applyAlignment="1">
      <alignment horizontal="center" vertical="top" wrapText="1"/>
    </xf>
    <xf numFmtId="0" fontId="68" fillId="57" borderId="0" xfId="153" applyFont="1" applyFill="1" applyAlignment="1">
      <alignment horizontal="left" vertical="top" wrapText="1"/>
    </xf>
    <xf numFmtId="10" fontId="68" fillId="57" borderId="0" xfId="153" applyNumberFormat="1" applyFont="1" applyFill="1" applyAlignment="1">
      <alignment horizontal="right" wrapText="1"/>
    </xf>
    <xf numFmtId="4" fontId="68" fillId="57" borderId="90" xfId="153" applyNumberFormat="1" applyFont="1" applyFill="1" applyBorder="1" applyAlignment="1">
      <alignment horizontal="left" vertical="top" wrapText="1"/>
    </xf>
    <xf numFmtId="4" fontId="68" fillId="57" borderId="90" xfId="153" applyNumberFormat="1" applyFont="1" applyFill="1" applyBorder="1" applyAlignment="1">
      <alignment horizontal="right" wrapText="1"/>
    </xf>
    <xf numFmtId="4" fontId="68" fillId="57" borderId="91" xfId="153" applyNumberFormat="1" applyFont="1" applyFill="1" applyBorder="1" applyAlignment="1">
      <alignment horizontal="right" wrapText="1"/>
    </xf>
    <xf numFmtId="0" fontId="68" fillId="57" borderId="90" xfId="153" applyFont="1" applyFill="1" applyBorder="1" applyAlignment="1">
      <alignment horizontal="left" vertical="top" wrapText="1"/>
    </xf>
    <xf numFmtId="10" fontId="68" fillId="57" borderId="90" xfId="153" applyNumberFormat="1" applyFont="1" applyFill="1" applyBorder="1" applyAlignment="1">
      <alignment horizontal="right" wrapText="1"/>
    </xf>
    <xf numFmtId="10" fontId="68" fillId="57" borderId="91" xfId="153" applyNumberFormat="1" applyFont="1" applyFill="1" applyBorder="1" applyAlignment="1">
      <alignment horizontal="right" wrapText="1"/>
    </xf>
    <xf numFmtId="0" fontId="68" fillId="57" borderId="93" xfId="153" applyFont="1" applyFill="1" applyBorder="1" applyAlignment="1">
      <alignment horizontal="left" vertical="top" wrapText="1"/>
    </xf>
    <xf numFmtId="4" fontId="68" fillId="57" borderId="93" xfId="153" applyNumberFormat="1" applyFont="1" applyFill="1" applyBorder="1" applyAlignment="1">
      <alignment horizontal="right" wrapText="1"/>
    </xf>
    <xf numFmtId="4" fontId="68" fillId="57" borderId="94" xfId="153" applyNumberFormat="1" applyFont="1" applyFill="1" applyBorder="1" applyAlignment="1">
      <alignment horizontal="right" wrapText="1"/>
    </xf>
    <xf numFmtId="0" fontId="71" fillId="68" borderId="0" xfId="153" applyFont="1" applyFill="1" applyAlignment="1">
      <alignment horizontal="center" vertical="top" wrapText="1"/>
    </xf>
    <xf numFmtId="0" fontId="68" fillId="68" borderId="0" xfId="153" applyFont="1" applyFill="1" applyAlignment="1">
      <alignment horizontal="right" vertical="top" wrapText="1"/>
    </xf>
    <xf numFmtId="0" fontId="71" fillId="68" borderId="0" xfId="153" applyFont="1" applyFill="1" applyAlignment="1">
      <alignment horizontal="left" vertical="top" wrapText="1"/>
    </xf>
    <xf numFmtId="4" fontId="71" fillId="68" borderId="88" xfId="153" applyNumberFormat="1" applyFont="1" applyFill="1" applyBorder="1" applyAlignment="1">
      <alignment horizontal="right" vertical="top" wrapText="1"/>
    </xf>
    <xf numFmtId="0" fontId="68" fillId="68" borderId="95" xfId="153" applyFont="1" applyFill="1" applyBorder="1" applyAlignment="1">
      <alignment horizontal="right" vertical="top" wrapText="1"/>
    </xf>
    <xf numFmtId="0" fontId="68" fillId="68" borderId="96" xfId="153" applyFont="1" applyFill="1" applyBorder="1" applyAlignment="1">
      <alignment horizontal="right" vertical="top" wrapText="1"/>
    </xf>
    <xf numFmtId="4" fontId="68" fillId="68" borderId="97" xfId="153" applyNumberFormat="1" applyFont="1" applyFill="1" applyBorder="1" applyAlignment="1">
      <alignment horizontal="right" vertical="top" wrapText="1"/>
    </xf>
    <xf numFmtId="0" fontId="68" fillId="68" borderId="0" xfId="153" applyFont="1" applyFill="1" applyAlignment="1">
      <alignment horizontal="center" vertical="top" wrapText="1"/>
    </xf>
    <xf numFmtId="0" fontId="19" fillId="68" borderId="0" xfId="153" applyFont="1" applyFill="1" applyAlignment="1">
      <alignment horizontal="center" vertical="top" wrapText="1"/>
    </xf>
    <xf numFmtId="43" fontId="68" fillId="68" borderId="0" xfId="154" applyFont="1" applyFill="1" applyAlignment="1">
      <alignment horizontal="center" vertical="top" wrapText="1"/>
    </xf>
    <xf numFmtId="0" fontId="68" fillId="68" borderId="0" xfId="153" applyFont="1" applyFill="1" applyAlignment="1">
      <alignment vertical="center" wrapText="1"/>
    </xf>
    <xf numFmtId="0" fontId="65" fillId="0" borderId="0" xfId="153" applyAlignment="1"/>
    <xf numFmtId="0" fontId="69" fillId="57" borderId="87" xfId="153" applyFont="1" applyFill="1" applyBorder="1" applyAlignment="1">
      <alignment horizontal="left" vertical="top" wrapText="1"/>
    </xf>
    <xf numFmtId="0" fontId="69" fillId="57" borderId="0" xfId="153" applyFont="1" applyFill="1" applyBorder="1" applyAlignment="1">
      <alignment horizontal="left" vertical="top" wrapText="1"/>
    </xf>
    <xf numFmtId="4" fontId="69" fillId="57" borderId="0" xfId="153" applyNumberFormat="1" applyFont="1" applyFill="1" applyBorder="1" applyAlignment="1">
      <alignment horizontal="center" vertical="top" wrapText="1"/>
    </xf>
    <xf numFmtId="4" fontId="70" fillId="57" borderId="0" xfId="153" applyNumberFormat="1" applyFont="1" applyFill="1" applyBorder="1" applyAlignment="1">
      <alignment horizontal="right" wrapText="1"/>
    </xf>
    <xf numFmtId="4" fontId="70" fillId="57" borderId="88" xfId="153" applyNumberFormat="1" applyFont="1" applyFill="1" applyBorder="1" applyAlignment="1">
      <alignment horizontal="right" wrapText="1"/>
    </xf>
    <xf numFmtId="165" fontId="0" fillId="0" borderId="0" xfId="0" applyNumberFormat="1"/>
    <xf numFmtId="2" fontId="43" fillId="57" borderId="35" xfId="65" applyNumberFormat="1" applyFont="1" applyFill="1" applyBorder="1" applyAlignment="1">
      <alignment horizontal="center" vertical="center" wrapText="1"/>
    </xf>
    <xf numFmtId="166" fontId="43" fillId="59" borderId="35" xfId="65" applyNumberFormat="1" applyFont="1" applyFill="1" applyBorder="1" applyAlignment="1">
      <alignment horizontal="center" vertical="center" wrapText="1"/>
    </xf>
    <xf numFmtId="166" fontId="43" fillId="59" borderId="36" xfId="65" applyNumberFormat="1" applyFont="1" applyFill="1" applyBorder="1" applyAlignment="1">
      <alignment horizontal="center" vertical="center" wrapText="1"/>
    </xf>
    <xf numFmtId="166" fontId="20" fillId="0" borderId="34" xfId="1" applyNumberFormat="1" applyFont="1" applyFill="1" applyBorder="1" applyAlignment="1">
      <alignment horizontal="center" vertical="center"/>
    </xf>
    <xf numFmtId="168" fontId="43" fillId="59" borderId="34" xfId="148" applyNumberFormat="1" applyFont="1" applyFill="1" applyBorder="1" applyAlignment="1">
      <alignment horizontal="center" vertical="center" wrapText="1"/>
    </xf>
    <xf numFmtId="168" fontId="43" fillId="59" borderId="36" xfId="148" applyNumberFormat="1" applyFont="1" applyFill="1" applyBorder="1" applyAlignment="1">
      <alignment horizontal="center" vertical="center" wrapText="1"/>
    </xf>
    <xf numFmtId="0" fontId="43" fillId="59" borderId="35" xfId="148" applyNumberFormat="1" applyFont="1" applyFill="1" applyBorder="1" applyAlignment="1">
      <alignment horizontal="center" vertical="center" wrapText="1"/>
    </xf>
    <xf numFmtId="166" fontId="20" fillId="0" borderId="35" xfId="1" applyNumberFormat="1" applyFont="1" applyFill="1" applyBorder="1" applyAlignment="1">
      <alignment horizontal="center" vertical="center"/>
    </xf>
    <xf numFmtId="166" fontId="20" fillId="0" borderId="38" xfId="1" applyNumberFormat="1" applyFont="1" applyFill="1" applyBorder="1" applyAlignment="1">
      <alignment horizontal="center" vertical="center"/>
    </xf>
    <xf numFmtId="0" fontId="47" fillId="65" borderId="0" xfId="75" applyFont="1" applyFill="1"/>
    <xf numFmtId="0" fontId="72" fillId="65" borderId="0" xfId="0" applyFont="1" applyFill="1" applyAlignment="1">
      <alignment horizontal="center"/>
    </xf>
    <xf numFmtId="0" fontId="73" fillId="65" borderId="0" xfId="75" applyFont="1" applyFill="1"/>
    <xf numFmtId="0" fontId="63" fillId="65" borderId="0" xfId="0" applyFont="1" applyFill="1" applyAlignment="1">
      <alignment horizontal="left"/>
    </xf>
    <xf numFmtId="0" fontId="67" fillId="69" borderId="83" xfId="153" applyFont="1" applyFill="1" applyBorder="1" applyAlignment="1">
      <alignment horizontal="left" vertical="top" wrapText="1"/>
    </xf>
    <xf numFmtId="0" fontId="67" fillId="69" borderId="98" xfId="153" applyFont="1" applyFill="1" applyBorder="1" applyAlignment="1">
      <alignment horizontal="left" vertical="top" wrapText="1"/>
    </xf>
    <xf numFmtId="0" fontId="67" fillId="69" borderId="98" xfId="153" applyFont="1" applyFill="1" applyBorder="1" applyAlignment="1">
      <alignment horizontal="center" vertical="top" wrapText="1"/>
    </xf>
    <xf numFmtId="0" fontId="67" fillId="69" borderId="98" xfId="153" applyFont="1" applyFill="1" applyBorder="1" applyAlignment="1">
      <alignment horizontal="right" vertical="top" wrapText="1"/>
    </xf>
    <xf numFmtId="0" fontId="67" fillId="69" borderId="99" xfId="153" applyFont="1" applyFill="1" applyBorder="1" applyAlignment="1">
      <alignment horizontal="right" vertical="top" wrapText="1"/>
    </xf>
    <xf numFmtId="0" fontId="47" fillId="0" borderId="57" xfId="75" applyFont="1" applyBorder="1"/>
    <xf numFmtId="0" fontId="47" fillId="0" borderId="58" xfId="75" applyFont="1" applyBorder="1"/>
    <xf numFmtId="0" fontId="59" fillId="0" borderId="0" xfId="1" applyFont="1" applyFill="1" applyBorder="1"/>
    <xf numFmtId="2" fontId="60" fillId="0" borderId="0" xfId="1" applyNumberFormat="1" applyFont="1" applyFill="1" applyBorder="1"/>
    <xf numFmtId="0" fontId="0" fillId="0" borderId="0" xfId="0"/>
    <xf numFmtId="0" fontId="0" fillId="0" borderId="0" xfId="0" applyAlignment="1">
      <alignment vertical="center"/>
    </xf>
    <xf numFmtId="10" fontId="52" fillId="33" borderId="11" xfId="151" applyNumberFormat="1" applyFont="1" applyFill="1" applyBorder="1" applyAlignment="1">
      <alignment horizontal="center" vertical="center" wrapText="1"/>
    </xf>
    <xf numFmtId="10" fontId="52" fillId="33" borderId="13" xfId="106" applyNumberFormat="1" applyFont="1" applyFill="1" applyBorder="1" applyAlignment="1">
      <alignment horizontal="center" vertical="center" wrapText="1"/>
    </xf>
    <xf numFmtId="2" fontId="52" fillId="33" borderId="13" xfId="106" applyNumberFormat="1" applyFont="1" applyFill="1" applyBorder="1" applyAlignment="1">
      <alignment horizontal="center" vertical="center" wrapText="1"/>
    </xf>
    <xf numFmtId="165" fontId="52" fillId="33" borderId="13" xfId="0" applyNumberFormat="1" applyFont="1" applyFill="1" applyBorder="1" applyAlignment="1">
      <alignment horizontal="center" vertical="center" wrapText="1"/>
    </xf>
    <xf numFmtId="0" fontId="45" fillId="0" borderId="37" xfId="148" applyFont="1" applyFill="1" applyBorder="1" applyAlignment="1">
      <alignment horizontal="center" vertical="center" wrapText="1"/>
    </xf>
    <xf numFmtId="0" fontId="45" fillId="0" borderId="37" xfId="148" applyFont="1" applyFill="1" applyBorder="1" applyAlignment="1">
      <alignment horizontal="justify" vertical="center" wrapText="1"/>
    </xf>
    <xf numFmtId="173" fontId="45" fillId="0" borderId="37" xfId="65" applyNumberFormat="1" applyFont="1" applyFill="1" applyBorder="1" applyAlignment="1">
      <alignment horizontal="center" vertical="center" wrapText="1"/>
    </xf>
    <xf numFmtId="0" fontId="19" fillId="0" borderId="0" xfId="75" applyFill="1"/>
    <xf numFmtId="0" fontId="0" fillId="0" borderId="0" xfId="0"/>
    <xf numFmtId="168" fontId="45" fillId="0" borderId="37" xfId="65" applyNumberFormat="1" applyFont="1" applyFill="1" applyBorder="1" applyAlignment="1">
      <alignment horizontal="center" vertical="center" wrapText="1"/>
    </xf>
    <xf numFmtId="0" fontId="53" fillId="0" borderId="55" xfId="0" quotePrefix="1" applyFont="1" applyFill="1" applyBorder="1" applyAlignment="1">
      <alignment horizontal="center" vertical="center" wrapText="1"/>
    </xf>
    <xf numFmtId="4" fontId="53" fillId="0" borderId="55" xfId="0" quotePrefix="1" applyNumberFormat="1" applyFont="1" applyBorder="1" applyAlignment="1">
      <alignment horizontal="center" vertical="center" wrapText="1"/>
    </xf>
    <xf numFmtId="4" fontId="53" fillId="0" borderId="55" xfId="0" quotePrefix="1" applyNumberFormat="1" applyFont="1" applyFill="1" applyBorder="1" applyAlignment="1">
      <alignment horizontal="center" vertical="center" wrapText="1"/>
    </xf>
    <xf numFmtId="168" fontId="53" fillId="0" borderId="55" xfId="0" quotePrefix="1" applyNumberFormat="1" applyFont="1" applyFill="1" applyBorder="1" applyAlignment="1">
      <alignment horizontal="center" vertical="center" wrapText="1"/>
    </xf>
    <xf numFmtId="2" fontId="75" fillId="0" borderId="0" xfId="1" applyNumberFormat="1" applyFont="1" applyBorder="1" applyAlignment="1">
      <alignment horizontal="center" vertical="center"/>
    </xf>
    <xf numFmtId="0" fontId="0" fillId="0" borderId="0" xfId="0"/>
    <xf numFmtId="4" fontId="53" fillId="0" borderId="13" xfId="0" applyNumberFormat="1" applyFont="1" applyBorder="1" applyAlignment="1">
      <alignment horizontal="center" vertical="center" wrapText="1"/>
    </xf>
    <xf numFmtId="2" fontId="53" fillId="0" borderId="13" xfId="0" quotePrefix="1" applyNumberFormat="1" applyFont="1" applyBorder="1" applyAlignment="1">
      <alignment horizontal="center" vertical="center" wrapText="1"/>
    </xf>
    <xf numFmtId="4" fontId="78" fillId="0" borderId="0" xfId="153" applyNumberFormat="1" applyFont="1" applyAlignment="1">
      <alignment vertical="center" wrapText="1"/>
    </xf>
    <xf numFmtId="0" fontId="19" fillId="0" borderId="0" xfId="75" applyAlignment="1">
      <alignment vertical="center"/>
    </xf>
    <xf numFmtId="0" fontId="19" fillId="0" borderId="0" xfId="75" applyFont="1" applyAlignment="1">
      <alignment vertical="center"/>
    </xf>
    <xf numFmtId="0" fontId="19" fillId="0" borderId="0" xfId="1"/>
    <xf numFmtId="49" fontId="80" fillId="0" borderId="103" xfId="75" applyNumberFormat="1" applyFont="1" applyBorder="1" applyAlignment="1">
      <alignment horizontal="center" vertical="top" wrapText="1"/>
    </xf>
    <xf numFmtId="49" fontId="80" fillId="0" borderId="0" xfId="75" applyNumberFormat="1" applyFont="1" applyBorder="1" applyAlignment="1">
      <alignment horizontal="center" vertical="top" wrapText="1"/>
    </xf>
    <xf numFmtId="49" fontId="80" fillId="0" borderId="107" xfId="75" applyNumberFormat="1" applyFont="1" applyBorder="1" applyAlignment="1">
      <alignment horizontal="center" vertical="top" wrapText="1"/>
    </xf>
    <xf numFmtId="0" fontId="57" fillId="0" borderId="103" xfId="75" applyFont="1" applyBorder="1" applyAlignment="1">
      <alignment horizontal="left" vertical="top"/>
    </xf>
    <xf numFmtId="10" fontId="81" fillId="0" borderId="105" xfId="106" applyNumberFormat="1" applyFont="1" applyFill="1" applyBorder="1" applyAlignment="1">
      <alignment vertical="center"/>
    </xf>
    <xf numFmtId="0" fontId="57" fillId="0" borderId="103" xfId="75" applyFont="1" applyBorder="1" applyAlignment="1">
      <alignment vertical="top"/>
    </xf>
    <xf numFmtId="10" fontId="81" fillId="57" borderId="105" xfId="75" applyNumberFormat="1" applyFont="1" applyFill="1" applyBorder="1" applyAlignment="1">
      <alignment vertical="center"/>
    </xf>
    <xf numFmtId="0" fontId="57" fillId="0" borderId="103" xfId="75" applyFont="1" applyBorder="1" applyAlignment="1">
      <alignment wrapText="1"/>
    </xf>
    <xf numFmtId="0" fontId="19" fillId="0" borderId="0" xfId="1" applyFont="1"/>
    <xf numFmtId="2" fontId="19" fillId="0" borderId="0" xfId="1" applyNumberFormat="1" applyFont="1"/>
    <xf numFmtId="0" fontId="57" fillId="33" borderId="104" xfId="1" applyFont="1" applyFill="1" applyBorder="1" applyAlignment="1">
      <alignment horizontal="center" vertical="center"/>
    </xf>
    <xf numFmtId="0" fontId="57" fillId="33" borderId="12" xfId="1" applyFont="1" applyFill="1" applyBorder="1" applyAlignment="1">
      <alignment horizontal="center" vertical="center"/>
    </xf>
    <xf numFmtId="0" fontId="57" fillId="33" borderId="55" xfId="1" applyFont="1" applyFill="1" applyBorder="1" applyAlignment="1">
      <alignment horizontal="center" vertical="center"/>
    </xf>
    <xf numFmtId="4" fontId="57" fillId="33" borderId="55" xfId="1" applyNumberFormat="1" applyFont="1" applyFill="1" applyBorder="1" applyAlignment="1">
      <alignment horizontal="center" vertical="center"/>
    </xf>
    <xf numFmtId="4" fontId="57" fillId="33" borderId="105" xfId="1" applyNumberFormat="1" applyFont="1" applyFill="1" applyBorder="1" applyAlignment="1">
      <alignment horizontal="center" vertical="center"/>
    </xf>
    <xf numFmtId="0" fontId="19" fillId="0" borderId="104" xfId="1" applyFont="1" applyBorder="1" applyAlignment="1">
      <alignment horizontal="center" vertical="center"/>
    </xf>
    <xf numFmtId="0" fontId="19" fillId="0" borderId="55" xfId="1" applyFont="1" applyFill="1" applyBorder="1" applyAlignment="1">
      <alignment horizontal="left" vertical="center" wrapText="1"/>
    </xf>
    <xf numFmtId="0" fontId="19" fillId="0" borderId="55" xfId="1" applyFont="1" applyFill="1" applyBorder="1" applyAlignment="1">
      <alignment horizontal="center" vertical="center"/>
    </xf>
    <xf numFmtId="4" fontId="19" fillId="57" borderId="55" xfId="1" applyNumberFormat="1" applyFont="1" applyFill="1" applyBorder="1" applyAlignment="1">
      <alignment horizontal="right" vertical="center"/>
    </xf>
    <xf numFmtId="4" fontId="19" fillId="0" borderId="55" xfId="1" applyNumberFormat="1" applyFont="1" applyFill="1" applyBorder="1" applyAlignment="1">
      <alignment horizontal="right" vertical="center"/>
    </xf>
    <xf numFmtId="4" fontId="19" fillId="0" borderId="105" xfId="1" applyNumberFormat="1" applyFont="1" applyBorder="1" applyAlignment="1">
      <alignment horizontal="right" vertical="center"/>
    </xf>
    <xf numFmtId="4" fontId="57" fillId="57" borderId="114" xfId="1" applyNumberFormat="1" applyFont="1" applyFill="1" applyBorder="1" applyAlignment="1">
      <alignment horizontal="right" vertical="center"/>
    </xf>
    <xf numFmtId="4" fontId="19" fillId="57" borderId="114" xfId="1" applyNumberFormat="1" applyFont="1" applyFill="1" applyBorder="1" applyAlignment="1">
      <alignment horizontal="right" vertical="center"/>
    </xf>
    <xf numFmtId="4" fontId="19" fillId="0" borderId="0" xfId="75" applyNumberFormat="1"/>
    <xf numFmtId="43" fontId="0" fillId="0" borderId="0" xfId="112" applyFont="1"/>
    <xf numFmtId="43" fontId="19" fillId="0" borderId="0" xfId="75" applyNumberFormat="1"/>
    <xf numFmtId="4" fontId="81" fillId="0" borderId="115" xfId="1" applyNumberFormat="1" applyFont="1" applyBorder="1" applyAlignment="1">
      <alignment horizontal="right" vertical="center"/>
    </xf>
    <xf numFmtId="0" fontId="19" fillId="0" borderId="32" xfId="0" applyFont="1" applyBorder="1" applyAlignment="1">
      <alignment horizontal="center"/>
    </xf>
    <xf numFmtId="10" fontId="83" fillId="0" borderId="55" xfId="75" applyNumberFormat="1" applyFont="1" applyBorder="1" applyAlignment="1">
      <alignment horizontal="center" vertical="top" wrapText="1"/>
    </xf>
    <xf numFmtId="4" fontId="52" fillId="33" borderId="55" xfId="0" applyNumberFormat="1" applyFont="1" applyFill="1" applyBorder="1" applyAlignment="1">
      <alignment horizontal="center" vertical="center"/>
    </xf>
    <xf numFmtId="0" fontId="81" fillId="0" borderId="60" xfId="75" applyFont="1" applyBorder="1" applyAlignment="1">
      <alignment vertical="center"/>
    </xf>
    <xf numFmtId="0" fontId="81" fillId="0" borderId="60" xfId="75" applyFont="1" applyBorder="1" applyAlignment="1">
      <alignment horizontal="right" vertical="center"/>
    </xf>
    <xf numFmtId="0" fontId="0" fillId="0" borderId="32" xfId="0" applyBorder="1"/>
    <xf numFmtId="0" fontId="0" fillId="0" borderId="0" xfId="0"/>
    <xf numFmtId="4" fontId="66" fillId="0" borderId="0" xfId="153" applyNumberFormat="1" applyFont="1" applyAlignment="1">
      <alignment horizontal="center"/>
    </xf>
    <xf numFmtId="0" fontId="66" fillId="0" borderId="0" xfId="153" applyFont="1" applyAlignment="1">
      <alignment horizontal="center"/>
    </xf>
    <xf numFmtId="0" fontId="66" fillId="0" borderId="0" xfId="153" applyFont="1" applyAlignment="1">
      <alignment horizontal="center" wrapText="1"/>
    </xf>
    <xf numFmtId="0" fontId="19" fillId="0" borderId="32" xfId="0" applyFont="1" applyBorder="1" applyAlignment="1">
      <alignment horizontal="center"/>
    </xf>
    <xf numFmtId="0" fontId="66" fillId="0" borderId="0" xfId="153" applyFont="1" applyAlignment="1">
      <alignment horizontal="center"/>
    </xf>
    <xf numFmtId="0" fontId="66" fillId="0" borderId="0" xfId="153" applyFont="1" applyAlignment="1">
      <alignment horizontal="center" wrapText="1"/>
    </xf>
    <xf numFmtId="0" fontId="84" fillId="59" borderId="43" xfId="148" applyNumberFormat="1" applyFont="1" applyFill="1" applyBorder="1" applyAlignment="1">
      <alignment horizontal="center" vertical="center" wrapText="1"/>
    </xf>
    <xf numFmtId="0" fontId="66" fillId="0" borderId="0" xfId="153" applyFont="1" applyAlignment="1"/>
    <xf numFmtId="0" fontId="66" fillId="0" borderId="0" xfId="153" quotePrefix="1" applyFont="1" applyAlignment="1"/>
    <xf numFmtId="0" fontId="79" fillId="67" borderId="0" xfId="153" applyFont="1" applyFill="1" applyAlignment="1">
      <alignment horizontal="center" vertical="center" wrapText="1"/>
    </xf>
    <xf numFmtId="0" fontId="79" fillId="0" borderId="0" xfId="153" applyFont="1"/>
    <xf numFmtId="2" fontId="60" fillId="0" borderId="0" xfId="1" applyNumberFormat="1" applyFont="1" applyBorder="1" applyAlignment="1">
      <alignment horizontal="right" vertical="center"/>
    </xf>
    <xf numFmtId="4" fontId="43" fillId="59" borderId="36" xfId="148" applyNumberFormat="1" applyFont="1" applyFill="1" applyBorder="1" applyAlignment="1">
      <alignment horizontal="center" vertical="center" wrapText="1"/>
    </xf>
    <xf numFmtId="168" fontId="66" fillId="0" borderId="0" xfId="153" applyNumberFormat="1" applyFont="1" applyAlignment="1">
      <alignment horizontal="center"/>
    </xf>
    <xf numFmtId="0" fontId="53" fillId="0" borderId="13" xfId="0" applyFont="1" applyBorder="1" applyAlignment="1">
      <alignment horizontal="center" vertical="center" wrapText="1"/>
    </xf>
    <xf numFmtId="0" fontId="53" fillId="0" borderId="55" xfId="0" applyFont="1" applyBorder="1" applyAlignment="1">
      <alignment horizontal="center" vertical="center" wrapText="1"/>
    </xf>
    <xf numFmtId="174" fontId="19" fillId="0" borderId="0" xfId="75" applyNumberFormat="1"/>
    <xf numFmtId="10" fontId="85" fillId="0" borderId="16" xfId="0" applyNumberFormat="1" applyFont="1" applyBorder="1"/>
    <xf numFmtId="0" fontId="0" fillId="0" borderId="0" xfId="0"/>
    <xf numFmtId="0" fontId="0" fillId="0" borderId="0" xfId="0"/>
    <xf numFmtId="0" fontId="87" fillId="59" borderId="36" xfId="148" applyFont="1" applyFill="1" applyBorder="1" applyAlignment="1">
      <alignment horizontal="center" vertical="center" wrapText="1"/>
    </xf>
    <xf numFmtId="0" fontId="88" fillId="0" borderId="37" xfId="148" applyFont="1" applyFill="1" applyBorder="1" applyAlignment="1">
      <alignment horizontal="center" vertical="center" wrapText="1"/>
    </xf>
    <xf numFmtId="0" fontId="88" fillId="0" borderId="37" xfId="148" applyFont="1" applyFill="1" applyBorder="1" applyAlignment="1">
      <alignment horizontal="justify" vertical="center"/>
    </xf>
    <xf numFmtId="173" fontId="88" fillId="0" borderId="37" xfId="65" applyNumberFormat="1" applyFont="1" applyFill="1" applyBorder="1" applyAlignment="1">
      <alignment horizontal="center" vertical="center" wrapText="1"/>
    </xf>
    <xf numFmtId="168" fontId="88" fillId="0" borderId="37" xfId="65" applyNumberFormat="1" applyFont="1" applyFill="1" applyBorder="1" applyAlignment="1">
      <alignment horizontal="center" vertical="center" wrapText="1"/>
    </xf>
    <xf numFmtId="0" fontId="88" fillId="0" borderId="37" xfId="148" applyFont="1" applyFill="1" applyBorder="1" applyAlignment="1">
      <alignment horizontal="justify" vertical="center" wrapText="1"/>
    </xf>
    <xf numFmtId="0" fontId="87" fillId="59" borderId="35" xfId="148" applyFont="1" applyFill="1" applyBorder="1" applyAlignment="1">
      <alignment horizontal="center" vertical="center" wrapText="1"/>
    </xf>
    <xf numFmtId="0" fontId="89" fillId="0" borderId="39" xfId="0" applyFont="1" applyBorder="1" applyAlignment="1">
      <alignment horizontal="center" vertical="center"/>
    </xf>
    <xf numFmtId="0" fontId="89" fillId="0" borderId="40" xfId="0" applyFont="1" applyBorder="1" applyAlignment="1">
      <alignment horizontal="center" vertical="center"/>
    </xf>
    <xf numFmtId="166" fontId="90" fillId="0" borderId="34" xfId="1" applyNumberFormat="1" applyFont="1" applyFill="1" applyBorder="1" applyAlignment="1">
      <alignment horizontal="center" vertical="center"/>
    </xf>
    <xf numFmtId="0" fontId="89" fillId="0" borderId="42" xfId="0" applyFont="1" applyBorder="1" applyAlignment="1">
      <alignment horizontal="center" vertical="center"/>
    </xf>
    <xf numFmtId="0" fontId="89" fillId="0" borderId="43" xfId="0" applyFont="1" applyBorder="1" applyAlignment="1">
      <alignment horizontal="center" vertical="center"/>
    </xf>
    <xf numFmtId="10" fontId="90" fillId="0" borderId="43" xfId="76" applyNumberFormat="1" applyFont="1" applyBorder="1" applyAlignment="1">
      <alignment vertical="center"/>
    </xf>
    <xf numFmtId="0" fontId="90" fillId="0" borderId="43" xfId="76" applyFont="1" applyBorder="1" applyAlignment="1">
      <alignment horizontal="right" vertical="center"/>
    </xf>
    <xf numFmtId="10" fontId="90" fillId="0" borderId="44" xfId="76" applyNumberFormat="1" applyFont="1" applyBorder="1" applyAlignment="1">
      <alignment horizontal="right" vertical="center"/>
    </xf>
    <xf numFmtId="0" fontId="89" fillId="0" borderId="45" xfId="0" applyFont="1" applyBorder="1" applyAlignment="1">
      <alignment horizontal="center" vertical="center"/>
    </xf>
    <xf numFmtId="0" fontId="89" fillId="0" borderId="46" xfId="0" applyFont="1" applyBorder="1" applyAlignment="1">
      <alignment horizontal="center" vertical="center"/>
    </xf>
    <xf numFmtId="0" fontId="90" fillId="0" borderId="46" xfId="76" applyFont="1" applyBorder="1" applyAlignment="1">
      <alignment horizontal="right" vertical="center"/>
    </xf>
    <xf numFmtId="10" fontId="90" fillId="0" borderId="47" xfId="76" applyNumberFormat="1" applyFont="1" applyBorder="1" applyAlignment="1">
      <alignment horizontal="right" vertical="center"/>
    </xf>
    <xf numFmtId="166" fontId="90" fillId="0" borderId="33" xfId="76" applyNumberFormat="1" applyFont="1" applyFill="1" applyBorder="1" applyAlignment="1">
      <alignment horizontal="center" vertical="center"/>
    </xf>
    <xf numFmtId="0" fontId="89" fillId="72" borderId="10" xfId="0" applyFont="1" applyFill="1" applyBorder="1" applyAlignment="1">
      <alignment horizontal="center" vertical="center"/>
    </xf>
    <xf numFmtId="0" fontId="89" fillId="72" borderId="11" xfId="0" applyFont="1" applyFill="1" applyBorder="1" applyAlignment="1">
      <alignment horizontal="center" vertical="center"/>
    </xf>
    <xf numFmtId="0" fontId="91" fillId="71" borderId="11" xfId="148" applyFont="1" applyFill="1" applyBorder="1" applyAlignment="1">
      <alignment horizontal="center" vertical="center" wrapText="1"/>
    </xf>
    <xf numFmtId="166" fontId="90" fillId="72" borderId="55" xfId="76" applyNumberFormat="1" applyFont="1" applyFill="1" applyBorder="1" applyAlignment="1">
      <alignment horizontal="center" vertical="center"/>
    </xf>
    <xf numFmtId="0" fontId="0" fillId="0" borderId="0" xfId="0"/>
    <xf numFmtId="0" fontId="52" fillId="33" borderId="13" xfId="1" applyFont="1" applyFill="1" applyBorder="1" applyAlignment="1">
      <alignment horizontal="center" vertical="center" wrapText="1"/>
    </xf>
    <xf numFmtId="0" fontId="52" fillId="0" borderId="10" xfId="0" applyFont="1" applyBorder="1" applyAlignment="1">
      <alignment horizontal="center" vertical="center" wrapText="1"/>
    </xf>
    <xf numFmtId="4" fontId="66" fillId="0" borderId="0" xfId="153" applyNumberFormat="1" applyFont="1" applyAlignment="1">
      <alignment horizontal="center"/>
    </xf>
    <xf numFmtId="0" fontId="66" fillId="0" borderId="0" xfId="153" applyFont="1" applyAlignment="1">
      <alignment horizontal="center"/>
    </xf>
    <xf numFmtId="0" fontId="66" fillId="0" borderId="0" xfId="153" applyFont="1" applyAlignment="1">
      <alignment horizontal="center" wrapText="1"/>
    </xf>
    <xf numFmtId="0" fontId="53" fillId="34" borderId="55" xfId="2" quotePrefix="1" applyFont="1" applyFill="1" applyBorder="1" applyAlignment="1">
      <alignment horizontal="center" vertical="center" wrapText="1"/>
    </xf>
    <xf numFmtId="0" fontId="66" fillId="0" borderId="0" xfId="153" applyFont="1" applyAlignment="1">
      <alignment horizontal="center" vertical="center"/>
    </xf>
    <xf numFmtId="9" fontId="66" fillId="0" borderId="0" xfId="151" applyFont="1" applyAlignment="1">
      <alignment horizontal="center"/>
    </xf>
    <xf numFmtId="164" fontId="0" fillId="0" borderId="0" xfId="158" applyFont="1"/>
    <xf numFmtId="164" fontId="19" fillId="0" borderId="0" xfId="158" applyFont="1"/>
    <xf numFmtId="164" fontId="0" fillId="0" borderId="0" xfId="158" applyFont="1" applyAlignment="1">
      <alignment horizontal="center" vertical="center"/>
    </xf>
    <xf numFmtId="0" fontId="0" fillId="0" borderId="0" xfId="0"/>
    <xf numFmtId="0" fontId="52" fillId="33" borderId="13" xfId="1" applyFont="1" applyFill="1" applyBorder="1" applyAlignment="1">
      <alignment horizontal="center" vertical="center" wrapText="1"/>
    </xf>
    <xf numFmtId="0" fontId="52" fillId="0" borderId="10" xfId="0" applyFont="1" applyBorder="1" applyAlignment="1">
      <alignment horizontal="center" vertical="center" wrapText="1"/>
    </xf>
    <xf numFmtId="0" fontId="0" fillId="0" borderId="0" xfId="0"/>
    <xf numFmtId="10" fontId="56" fillId="62" borderId="13" xfId="151" applyNumberFormat="1" applyFont="1" applyFill="1" applyBorder="1" applyAlignment="1">
      <alignment horizontal="center" vertical="center"/>
    </xf>
    <xf numFmtId="176" fontId="19" fillId="0" borderId="0" xfId="1" applyNumberFormat="1" applyFont="1"/>
    <xf numFmtId="2" fontId="66" fillId="0" borderId="0" xfId="153" applyNumberFormat="1" applyFont="1"/>
    <xf numFmtId="164" fontId="0" fillId="0" borderId="0" xfId="0" applyNumberFormat="1"/>
    <xf numFmtId="174" fontId="0" fillId="0" borderId="0" xfId="0" applyNumberFormat="1"/>
    <xf numFmtId="177" fontId="0" fillId="0" borderId="0" xfId="158" applyNumberFormat="1" applyFont="1"/>
    <xf numFmtId="10" fontId="52" fillId="33" borderId="21" xfId="151" applyNumberFormat="1" applyFont="1" applyFill="1" applyBorder="1" applyAlignment="1">
      <alignment horizontal="center" vertical="center" wrapText="1"/>
    </xf>
    <xf numFmtId="2" fontId="66" fillId="0" borderId="0" xfId="153" applyNumberFormat="1" applyFont="1" applyAlignment="1">
      <alignment horizontal="center"/>
    </xf>
    <xf numFmtId="3" fontId="53" fillId="0" borderId="13" xfId="0" quotePrefix="1" applyNumberFormat="1" applyFont="1" applyBorder="1" applyAlignment="1">
      <alignment horizontal="center" vertical="center" wrapText="1"/>
    </xf>
    <xf numFmtId="0" fontId="53" fillId="0" borderId="10" xfId="0" quotePrefix="1" applyFont="1" applyFill="1" applyBorder="1" applyAlignment="1">
      <alignment horizontal="left" vertical="center" wrapText="1"/>
    </xf>
    <xf numFmtId="0" fontId="53" fillId="0" borderId="11" xfId="0" quotePrefix="1" applyFont="1" applyFill="1" applyBorder="1" applyAlignment="1">
      <alignment horizontal="left" vertical="center" wrapText="1"/>
    </xf>
    <xf numFmtId="0" fontId="53" fillId="0" borderId="12" xfId="0" quotePrefix="1" applyFont="1" applyFill="1" applyBorder="1" applyAlignment="1">
      <alignment horizontal="left" vertical="center" wrapText="1"/>
    </xf>
    <xf numFmtId="0" fontId="53" fillId="0" borderId="10" xfId="2" quotePrefix="1" applyFont="1" applyFill="1" applyBorder="1" applyAlignment="1">
      <alignment horizontal="left" vertical="center" wrapText="1"/>
    </xf>
    <xf numFmtId="0" fontId="53" fillId="0" borderId="11" xfId="2" quotePrefix="1" applyFont="1" applyFill="1" applyBorder="1" applyAlignment="1">
      <alignment horizontal="left" vertical="center" wrapText="1"/>
    </xf>
    <xf numFmtId="0" fontId="53" fillId="0" borderId="12" xfId="2" quotePrefix="1" applyFont="1" applyFill="1" applyBorder="1" applyAlignment="1">
      <alignment horizontal="left" vertical="center" wrapText="1"/>
    </xf>
    <xf numFmtId="0" fontId="53" fillId="0" borderId="10" xfId="0" quotePrefix="1" applyFont="1" applyBorder="1" applyAlignment="1">
      <alignment horizontal="left" vertical="center" wrapText="1"/>
    </xf>
    <xf numFmtId="0" fontId="53" fillId="0" borderId="11" xfId="0" quotePrefix="1" applyFont="1" applyBorder="1" applyAlignment="1">
      <alignment horizontal="left" vertical="center" wrapText="1"/>
    </xf>
    <xf numFmtId="0" fontId="53" fillId="0" borderId="12" xfId="0" quotePrefix="1" applyFont="1" applyBorder="1" applyAlignment="1">
      <alignment horizontal="left" vertical="center" wrapText="1"/>
    </xf>
    <xf numFmtId="0" fontId="52" fillId="33" borderId="32" xfId="1" applyFont="1" applyFill="1" applyBorder="1" applyAlignment="1">
      <alignment horizontal="center" vertical="center" wrapText="1"/>
    </xf>
    <xf numFmtId="0" fontId="52" fillId="33" borderId="0" xfId="1" applyFont="1" applyFill="1" applyBorder="1" applyAlignment="1">
      <alignment horizontal="center" vertical="center" wrapText="1"/>
    </xf>
    <xf numFmtId="0" fontId="52" fillId="33" borderId="16" xfId="1" applyFont="1" applyFill="1" applyBorder="1" applyAlignment="1">
      <alignment horizontal="center" vertical="center" wrapText="1"/>
    </xf>
    <xf numFmtId="0" fontId="52" fillId="33" borderId="19" xfId="1" applyFont="1" applyFill="1" applyBorder="1" applyAlignment="1">
      <alignment horizontal="center" vertical="center" wrapText="1"/>
    </xf>
    <xf numFmtId="0" fontId="52" fillId="33" borderId="22" xfId="1" applyFont="1" applyFill="1" applyBorder="1" applyAlignment="1">
      <alignment horizontal="center" vertical="center" wrapText="1"/>
    </xf>
    <xf numFmtId="0" fontId="52" fillId="33" borderId="20" xfId="1" applyFont="1" applyFill="1" applyBorder="1" applyAlignment="1">
      <alignment horizontal="center" vertical="center" wrapText="1"/>
    </xf>
    <xf numFmtId="0" fontId="52" fillId="33" borderId="55" xfId="1" applyFont="1" applyFill="1" applyBorder="1" applyAlignment="1">
      <alignment horizontal="center" vertical="center" wrapText="1"/>
    </xf>
    <xf numFmtId="0" fontId="53" fillId="0" borderId="13" xfId="0" quotePrefix="1" applyFont="1" applyBorder="1" applyAlignment="1">
      <alignment horizontal="left" vertical="center" wrapText="1"/>
    </xf>
    <xf numFmtId="0" fontId="52" fillId="33" borderId="10" xfId="0" applyFont="1" applyFill="1" applyBorder="1" applyAlignment="1">
      <alignment horizontal="center" vertical="center"/>
    </xf>
    <xf numFmtId="0" fontId="52" fillId="33" borderId="11" xfId="0" applyFont="1" applyFill="1" applyBorder="1" applyAlignment="1">
      <alignment horizontal="center" vertical="center"/>
    </xf>
    <xf numFmtId="0" fontId="52" fillId="33" borderId="12" xfId="0" applyFont="1" applyFill="1" applyBorder="1" applyAlignment="1">
      <alignment horizontal="center" vertical="center"/>
    </xf>
    <xf numFmtId="0" fontId="53" fillId="0" borderId="10" xfId="0" quotePrefix="1" applyFont="1" applyFill="1" applyBorder="1" applyAlignment="1">
      <alignment horizontal="left" vertical="center"/>
    </xf>
    <xf numFmtId="0" fontId="53" fillId="0" borderId="11" xfId="0" quotePrefix="1" applyFont="1" applyFill="1" applyBorder="1" applyAlignment="1">
      <alignment horizontal="left" vertical="center"/>
    </xf>
    <xf numFmtId="0" fontId="53" fillId="0" borderId="12" xfId="0" quotePrefix="1" applyFont="1" applyFill="1" applyBorder="1" applyAlignment="1">
      <alignment horizontal="left" vertical="center"/>
    </xf>
    <xf numFmtId="0" fontId="53" fillId="34" borderId="10" xfId="0" quotePrefix="1" applyFont="1" applyFill="1" applyBorder="1" applyAlignment="1">
      <alignment horizontal="left" vertical="center" wrapText="1"/>
    </xf>
    <xf numFmtId="0" fontId="53" fillId="34" borderId="11" xfId="0" quotePrefix="1" applyFont="1" applyFill="1" applyBorder="1" applyAlignment="1">
      <alignment horizontal="left" vertical="center" wrapText="1"/>
    </xf>
    <xf numFmtId="0" fontId="53" fillId="34" borderId="12" xfId="0" quotePrefix="1" applyFont="1" applyFill="1" applyBorder="1" applyAlignment="1">
      <alignment horizontal="left" vertical="center" wrapText="1"/>
    </xf>
    <xf numFmtId="0" fontId="53" fillId="34" borderId="10" xfId="0" quotePrefix="1" applyFont="1" applyFill="1" applyBorder="1" applyAlignment="1">
      <alignment horizontal="left" vertical="center"/>
    </xf>
    <xf numFmtId="0" fontId="53" fillId="34" borderId="11" xfId="0" quotePrefix="1" applyFont="1" applyFill="1" applyBorder="1" applyAlignment="1">
      <alignment horizontal="left" vertical="center"/>
    </xf>
    <xf numFmtId="0" fontId="53" fillId="34" borderId="12" xfId="0" quotePrefix="1" applyFont="1" applyFill="1" applyBorder="1" applyAlignment="1">
      <alignment horizontal="left" vertical="center"/>
    </xf>
    <xf numFmtId="10" fontId="52" fillId="33" borderId="55" xfId="1" applyNumberFormat="1" applyFont="1" applyFill="1" applyBorder="1" applyAlignment="1">
      <alignment horizontal="center" vertical="center" wrapText="1"/>
    </xf>
    <xf numFmtId="49" fontId="83" fillId="0" borderId="18" xfId="75" applyNumberFormat="1" applyFont="1" applyBorder="1" applyAlignment="1">
      <alignment horizontal="center" vertical="center" wrapText="1"/>
    </xf>
    <xf numFmtId="49" fontId="83" fillId="0" borderId="37" xfId="75" applyNumberFormat="1" applyFont="1" applyBorder="1" applyAlignment="1">
      <alignment horizontal="center" vertical="center" wrapText="1"/>
    </xf>
    <xf numFmtId="49" fontId="83" fillId="0" borderId="21" xfId="75" applyNumberFormat="1" applyFont="1" applyBorder="1" applyAlignment="1">
      <alignment horizontal="center" vertical="center" wrapText="1"/>
    </xf>
    <xf numFmtId="0" fontId="76" fillId="0" borderId="11" xfId="0" applyFont="1" applyBorder="1" applyAlignment="1">
      <alignment horizontal="center" vertical="center" wrapText="1"/>
    </xf>
    <xf numFmtId="0" fontId="76" fillId="0" borderId="12" xfId="0" applyFont="1" applyBorder="1" applyAlignment="1">
      <alignment horizontal="center" vertical="center" wrapText="1"/>
    </xf>
    <xf numFmtId="49" fontId="43" fillId="0" borderId="56" xfId="75" applyNumberFormat="1" applyFont="1" applyBorder="1" applyAlignment="1">
      <alignment horizontal="center" vertical="top" wrapText="1"/>
    </xf>
    <xf numFmtId="49" fontId="43" fillId="0" borderId="57" xfId="75" applyNumberFormat="1" applyFont="1" applyBorder="1" applyAlignment="1">
      <alignment horizontal="center" vertical="top" wrapText="1"/>
    </xf>
    <xf numFmtId="49" fontId="43" fillId="0" borderId="58" xfId="75" applyNumberFormat="1" applyFont="1" applyBorder="1" applyAlignment="1">
      <alignment horizontal="center" vertical="top" wrapText="1"/>
    </xf>
    <xf numFmtId="49" fontId="43" fillId="0" borderId="32" xfId="75" applyNumberFormat="1" applyFont="1" applyBorder="1" applyAlignment="1">
      <alignment horizontal="center" vertical="top" wrapText="1"/>
    </xf>
    <xf numFmtId="49" fontId="43" fillId="0" borderId="0" xfId="75" applyNumberFormat="1" applyFont="1" applyBorder="1" applyAlignment="1">
      <alignment horizontal="center" vertical="top" wrapText="1"/>
    </xf>
    <xf numFmtId="49" fontId="43" fillId="0" borderId="16" xfId="75" applyNumberFormat="1" applyFont="1" applyBorder="1" applyAlignment="1">
      <alignment horizontal="center" vertical="top" wrapText="1"/>
    </xf>
    <xf numFmtId="49" fontId="43" fillId="0" borderId="19" xfId="75" applyNumberFormat="1" applyFont="1" applyBorder="1" applyAlignment="1">
      <alignment horizontal="center" vertical="top" wrapText="1"/>
    </xf>
    <xf numFmtId="49" fontId="43" fillId="0" borderId="22" xfId="75" applyNumberFormat="1" applyFont="1" applyBorder="1" applyAlignment="1">
      <alignment horizontal="center" vertical="top" wrapText="1"/>
    </xf>
    <xf numFmtId="49" fontId="43" fillId="0" borderId="20" xfId="75" applyNumberFormat="1" applyFont="1" applyBorder="1" applyAlignment="1">
      <alignment horizontal="center" vertical="top" wrapText="1"/>
    </xf>
    <xf numFmtId="0" fontId="52" fillId="33" borderId="18" xfId="1" applyFont="1" applyFill="1" applyBorder="1" applyAlignment="1">
      <alignment horizontal="center" vertical="center" wrapText="1"/>
    </xf>
    <xf numFmtId="0" fontId="52" fillId="33" borderId="37" xfId="1" applyFont="1" applyFill="1" applyBorder="1" applyAlignment="1">
      <alignment horizontal="center" vertical="center" wrapText="1"/>
    </xf>
    <xf numFmtId="0" fontId="52" fillId="33" borderId="21" xfId="1" applyFont="1" applyFill="1" applyBorder="1" applyAlignment="1">
      <alignment horizontal="center" vertical="center" wrapText="1"/>
    </xf>
    <xf numFmtId="0" fontId="52" fillId="0" borderId="10" xfId="0" applyFont="1" applyBorder="1" applyAlignment="1">
      <alignment horizontal="center" vertical="center" wrapText="1"/>
    </xf>
    <xf numFmtId="0" fontId="52" fillId="0" borderId="11" xfId="0" applyFont="1" applyBorder="1" applyAlignment="1">
      <alignment horizontal="center" vertical="center" wrapText="1"/>
    </xf>
    <xf numFmtId="0" fontId="52" fillId="0" borderId="12" xfId="0" applyFont="1" applyBorder="1" applyAlignment="1">
      <alignment horizontal="center" vertical="center" wrapText="1"/>
    </xf>
    <xf numFmtId="0" fontId="52" fillId="33" borderId="56" xfId="1" applyNumberFormat="1" applyFont="1" applyFill="1" applyBorder="1" applyAlignment="1">
      <alignment horizontal="center" vertical="center" wrapText="1"/>
    </xf>
    <xf numFmtId="0" fontId="52" fillId="33" borderId="58" xfId="1" applyNumberFormat="1" applyFont="1" applyFill="1" applyBorder="1" applyAlignment="1">
      <alignment horizontal="center" vertical="center" wrapText="1"/>
    </xf>
    <xf numFmtId="0" fontId="52" fillId="33" borderId="19" xfId="1" applyNumberFormat="1" applyFont="1" applyFill="1" applyBorder="1" applyAlignment="1">
      <alignment horizontal="center" vertical="center" wrapText="1"/>
    </xf>
    <xf numFmtId="0" fontId="52" fillId="33" borderId="20" xfId="1" applyNumberFormat="1" applyFont="1" applyFill="1" applyBorder="1" applyAlignment="1">
      <alignment horizontal="center" vertical="center" wrapText="1"/>
    </xf>
    <xf numFmtId="0" fontId="53" fillId="34" borderId="13" xfId="0" quotePrefix="1" applyFont="1" applyFill="1" applyBorder="1" applyAlignment="1">
      <alignment horizontal="left" vertical="center" wrapText="1"/>
    </xf>
    <xf numFmtId="0" fontId="68" fillId="68" borderId="92" xfId="153" applyFont="1" applyFill="1" applyBorder="1" applyAlignment="1">
      <alignment horizontal="left" vertical="top" wrapText="1"/>
    </xf>
    <xf numFmtId="0" fontId="68" fillId="68" borderId="93" xfId="153" applyFont="1" applyFill="1" applyBorder="1" applyAlignment="1">
      <alignment horizontal="left" vertical="top" wrapText="1"/>
    </xf>
    <xf numFmtId="0" fontId="77" fillId="68" borderId="13" xfId="153" applyFont="1" applyFill="1" applyBorder="1" applyAlignment="1">
      <alignment horizontal="center" wrapText="1"/>
    </xf>
    <xf numFmtId="0" fontId="68" fillId="68" borderId="13" xfId="153" applyFont="1" applyFill="1" applyBorder="1" applyAlignment="1">
      <alignment horizontal="center" vertical="center" wrapText="1"/>
    </xf>
    <xf numFmtId="0" fontId="68" fillId="68" borderId="87" xfId="153" applyFont="1" applyFill="1" applyBorder="1" applyAlignment="1">
      <alignment horizontal="left" vertical="top" wrapText="1"/>
    </xf>
    <xf numFmtId="0" fontId="68" fillId="68" borderId="0" xfId="153" applyFont="1" applyFill="1" applyAlignment="1">
      <alignment horizontal="left" vertical="top" wrapText="1"/>
    </xf>
    <xf numFmtId="0" fontId="68" fillId="68" borderId="89" xfId="153" applyFont="1" applyFill="1" applyBorder="1" applyAlignment="1">
      <alignment horizontal="left" vertical="top" wrapText="1"/>
    </xf>
    <xf numFmtId="0" fontId="68" fillId="68" borderId="90" xfId="153" applyFont="1" applyFill="1" applyBorder="1" applyAlignment="1">
      <alignment horizontal="left" vertical="top" wrapText="1"/>
    </xf>
    <xf numFmtId="10" fontId="81" fillId="0" borderId="60" xfId="75" applyNumberFormat="1" applyFont="1" applyBorder="1" applyAlignment="1">
      <alignment horizontal="center" vertical="center"/>
    </xf>
    <xf numFmtId="0" fontId="56" fillId="0" borderId="111" xfId="1" applyFont="1" applyBorder="1" applyAlignment="1">
      <alignment horizontal="center" vertical="center"/>
    </xf>
    <xf numFmtId="0" fontId="56" fillId="0" borderId="61" xfId="1" applyFont="1" applyBorder="1" applyAlignment="1">
      <alignment horizontal="center" vertical="center"/>
    </xf>
    <xf numFmtId="0" fontId="56" fillId="0" borderId="112" xfId="1" applyFont="1" applyBorder="1" applyAlignment="1">
      <alignment horizontal="center" vertical="center"/>
    </xf>
    <xf numFmtId="49" fontId="80" fillId="0" borderId="100" xfId="75" applyNumberFormat="1" applyFont="1" applyBorder="1" applyAlignment="1">
      <alignment horizontal="center" vertical="top" wrapText="1"/>
    </xf>
    <xf numFmtId="49" fontId="80" fillId="0" borderId="60" xfId="75" applyNumberFormat="1" applyFont="1" applyBorder="1" applyAlignment="1">
      <alignment horizontal="center" vertical="top" wrapText="1"/>
    </xf>
    <xf numFmtId="49" fontId="80" fillId="0" borderId="101" xfId="75" applyNumberFormat="1" applyFont="1" applyBorder="1" applyAlignment="1">
      <alignment horizontal="center" vertical="top" wrapText="1"/>
    </xf>
    <xf numFmtId="49" fontId="80" fillId="0" borderId="103" xfId="75" applyNumberFormat="1" applyFont="1" applyBorder="1" applyAlignment="1">
      <alignment horizontal="center" vertical="top" wrapText="1"/>
    </xf>
    <xf numFmtId="49" fontId="80" fillId="0" borderId="0" xfId="75" applyNumberFormat="1" applyFont="1" applyBorder="1" applyAlignment="1">
      <alignment horizontal="center" vertical="top" wrapText="1"/>
    </xf>
    <xf numFmtId="49" fontId="80" fillId="0" borderId="107" xfId="75" applyNumberFormat="1" applyFont="1" applyBorder="1" applyAlignment="1">
      <alignment horizontal="center" vertical="top" wrapText="1"/>
    </xf>
    <xf numFmtId="0" fontId="57" fillId="0" borderId="103" xfId="75" applyFont="1" applyBorder="1" applyAlignment="1">
      <alignment horizontal="left" vertical="center" wrapText="1"/>
    </xf>
    <xf numFmtId="0" fontId="57" fillId="0" borderId="0" xfId="75" applyFont="1" applyBorder="1" applyAlignment="1">
      <alignment horizontal="left" vertical="center" wrapText="1"/>
    </xf>
    <xf numFmtId="0" fontId="57" fillId="0" borderId="107" xfId="75" applyFont="1" applyBorder="1" applyAlignment="1">
      <alignment horizontal="left" vertical="center" wrapText="1"/>
    </xf>
    <xf numFmtId="0" fontId="57" fillId="0" borderId="109" xfId="75" applyFont="1" applyBorder="1" applyAlignment="1">
      <alignment horizontal="left" vertical="center" wrapText="1"/>
    </xf>
    <xf numFmtId="0" fontId="57" fillId="0" borderId="59" xfId="75" applyFont="1" applyBorder="1" applyAlignment="1">
      <alignment horizontal="left" vertical="center" wrapText="1"/>
    </xf>
    <xf numFmtId="0" fontId="57" fillId="0" borderId="110" xfId="75" applyFont="1" applyBorder="1" applyAlignment="1">
      <alignment horizontal="left" vertical="center" wrapText="1"/>
    </xf>
    <xf numFmtId="0" fontId="57" fillId="0" borderId="111" xfId="1" applyFont="1" applyBorder="1" applyAlignment="1">
      <alignment horizontal="right" vertical="center"/>
    </xf>
    <xf numFmtId="0" fontId="57" fillId="0" borderId="113" xfId="1" applyFont="1" applyBorder="1" applyAlignment="1">
      <alignment horizontal="right" vertical="center"/>
    </xf>
    <xf numFmtId="0" fontId="19" fillId="0" borderId="0" xfId="1" applyFont="1" applyAlignment="1">
      <alignment horizontal="center"/>
    </xf>
    <xf numFmtId="0" fontId="81" fillId="0" borderId="0" xfId="75" applyFont="1" applyBorder="1" applyAlignment="1">
      <alignment horizontal="right" vertical="center"/>
    </xf>
    <xf numFmtId="0" fontId="81" fillId="0" borderId="16" xfId="75" applyFont="1" applyBorder="1" applyAlignment="1">
      <alignment horizontal="right" vertical="center"/>
    </xf>
    <xf numFmtId="0" fontId="81" fillId="0" borderId="107" xfId="75" applyFont="1" applyBorder="1" applyAlignment="1">
      <alignment horizontal="right" vertical="center"/>
    </xf>
    <xf numFmtId="0" fontId="81" fillId="0" borderId="22" xfId="75" applyFont="1" applyBorder="1" applyAlignment="1">
      <alignment horizontal="right" vertical="center"/>
    </xf>
    <xf numFmtId="0" fontId="81" fillId="0" borderId="102" xfId="75" applyFont="1" applyBorder="1" applyAlignment="1">
      <alignment horizontal="right" vertical="center"/>
    </xf>
    <xf numFmtId="0" fontId="56" fillId="0" borderId="106" xfId="1" applyFont="1" applyBorder="1" applyAlignment="1">
      <alignment horizontal="center" vertical="center"/>
    </xf>
    <xf numFmtId="0" fontId="56" fillId="0" borderId="11" xfId="1" applyFont="1" applyBorder="1" applyAlignment="1">
      <alignment horizontal="center" vertical="center"/>
    </xf>
    <xf numFmtId="0" fontId="56" fillId="0" borderId="108" xfId="1" applyFont="1" applyBorder="1" applyAlignment="1">
      <alignment horizontal="center" vertical="center"/>
    </xf>
    <xf numFmtId="0" fontId="82" fillId="0" borderId="106" xfId="1" applyFont="1" applyBorder="1" applyAlignment="1">
      <alignment horizontal="center" vertical="center"/>
    </xf>
    <xf numFmtId="0" fontId="82" fillId="0" borderId="11" xfId="1" applyFont="1" applyBorder="1" applyAlignment="1">
      <alignment horizontal="center" vertical="center"/>
    </xf>
    <xf numFmtId="0" fontId="82" fillId="0" borderId="108" xfId="1" applyFont="1" applyBorder="1" applyAlignment="1">
      <alignment horizontal="center" vertical="center"/>
    </xf>
    <xf numFmtId="0" fontId="0" fillId="0" borderId="57" xfId="0" applyBorder="1"/>
    <xf numFmtId="0" fontId="0" fillId="0" borderId="58" xfId="0" applyBorder="1"/>
    <xf numFmtId="0" fontId="0" fillId="0" borderId="32" xfId="0" applyBorder="1"/>
    <xf numFmtId="0" fontId="0" fillId="0" borderId="0" xfId="0"/>
    <xf numFmtId="0" fontId="0" fillId="0" borderId="16" xfId="0" applyBorder="1"/>
    <xf numFmtId="0" fontId="0" fillId="0" borderId="19" xfId="0" applyBorder="1"/>
    <xf numFmtId="0" fontId="0" fillId="0" borderId="22" xfId="0" applyBorder="1"/>
    <xf numFmtId="0" fontId="0" fillId="0" borderId="20" xfId="0" applyBorder="1"/>
    <xf numFmtId="0" fontId="0" fillId="0" borderId="11" xfId="0" applyBorder="1"/>
    <xf numFmtId="0" fontId="0" fillId="0" borderId="12" xfId="0" applyBorder="1"/>
    <xf numFmtId="0" fontId="52" fillId="33" borderId="13" xfId="1" applyFont="1" applyFill="1" applyBorder="1" applyAlignment="1">
      <alignment horizontal="center" vertical="center" wrapText="1"/>
    </xf>
    <xf numFmtId="0" fontId="52" fillId="33" borderId="17" xfId="1" applyNumberFormat="1" applyFont="1" applyFill="1" applyBorder="1" applyAlignment="1">
      <alignment horizontal="center" vertical="center" wrapText="1"/>
    </xf>
    <xf numFmtId="0" fontId="52" fillId="33" borderId="15" xfId="1" applyNumberFormat="1" applyFont="1" applyFill="1" applyBorder="1" applyAlignment="1">
      <alignment horizontal="center" vertical="center" wrapText="1"/>
    </xf>
    <xf numFmtId="0" fontId="66" fillId="0" borderId="0" xfId="153" quotePrefix="1" applyFont="1" applyAlignment="1">
      <alignment horizontal="left" wrapText="1"/>
    </xf>
    <xf numFmtId="0" fontId="66" fillId="0" borderId="0" xfId="153" applyFont="1" applyAlignment="1">
      <alignment horizontal="left" wrapText="1"/>
    </xf>
    <xf numFmtId="4" fontId="78" fillId="64" borderId="55" xfId="153" applyNumberFormat="1" applyFont="1" applyFill="1" applyBorder="1" applyAlignment="1">
      <alignment horizontal="center" vertical="center" wrapText="1"/>
    </xf>
    <xf numFmtId="4" fontId="66" fillId="0" borderId="0" xfId="153" applyNumberFormat="1" applyFont="1" applyAlignment="1">
      <alignment horizontal="center"/>
    </xf>
    <xf numFmtId="0" fontId="66" fillId="66" borderId="0" xfId="153" applyFont="1" applyFill="1" applyAlignment="1">
      <alignment horizontal="center" wrapText="1"/>
    </xf>
    <xf numFmtId="0" fontId="66" fillId="0" borderId="0" xfId="153" applyFont="1" applyAlignment="1">
      <alignment horizontal="center"/>
    </xf>
    <xf numFmtId="0" fontId="20" fillId="60" borderId="11" xfId="1" applyFont="1" applyFill="1" applyBorder="1" applyAlignment="1">
      <alignment horizontal="right" vertical="center"/>
    </xf>
    <xf numFmtId="0" fontId="20" fillId="60" borderId="12" xfId="1" applyFont="1" applyFill="1" applyBorder="1" applyAlignment="1">
      <alignment horizontal="right" vertical="center"/>
    </xf>
    <xf numFmtId="173" fontId="44" fillId="58" borderId="18" xfId="65" applyNumberFormat="1" applyFont="1" applyFill="1" applyBorder="1" applyAlignment="1">
      <alignment horizontal="center" vertical="center" wrapText="1"/>
    </xf>
    <xf numFmtId="173" fontId="44" fillId="58" borderId="21" xfId="65" applyNumberFormat="1" applyFont="1" applyFill="1" applyBorder="1" applyAlignment="1">
      <alignment horizontal="center" vertical="center" wrapText="1"/>
    </xf>
    <xf numFmtId="0" fontId="20" fillId="0" borderId="40" xfId="1" applyFont="1" applyBorder="1" applyAlignment="1">
      <alignment horizontal="right" vertical="center"/>
    </xf>
    <xf numFmtId="0" fontId="20" fillId="0" borderId="41" xfId="1" applyFont="1" applyBorder="1" applyAlignment="1">
      <alignment horizontal="right" vertical="center"/>
    </xf>
    <xf numFmtId="0" fontId="20" fillId="60" borderId="11" xfId="76" applyFont="1" applyFill="1" applyBorder="1" applyAlignment="1">
      <alignment horizontal="right" vertical="center"/>
    </xf>
    <xf numFmtId="0" fontId="20" fillId="60" borderId="12" xfId="76" applyFont="1" applyFill="1" applyBorder="1" applyAlignment="1">
      <alignment horizontal="right" vertical="center"/>
    </xf>
    <xf numFmtId="0" fontId="44" fillId="58" borderId="18" xfId="148" applyFont="1" applyFill="1" applyBorder="1" applyAlignment="1">
      <alignment horizontal="center" vertical="center" wrapText="1"/>
    </xf>
    <xf numFmtId="0" fontId="44" fillId="58" borderId="21" xfId="148" applyFont="1" applyFill="1" applyBorder="1" applyAlignment="1">
      <alignment horizontal="center" vertical="center" wrapText="1"/>
    </xf>
    <xf numFmtId="0" fontId="44" fillId="58" borderId="18" xfId="148" quotePrefix="1" applyFont="1" applyFill="1" applyBorder="1" applyAlignment="1">
      <alignment horizontal="justify" vertical="center" wrapText="1"/>
    </xf>
    <xf numFmtId="0" fontId="44" fillId="58" borderId="21" xfId="148" applyFont="1" applyFill="1" applyBorder="1" applyAlignment="1">
      <alignment horizontal="justify" vertical="center" wrapText="1"/>
    </xf>
    <xf numFmtId="10" fontId="20" fillId="0" borderId="49" xfId="1" applyNumberFormat="1" applyFont="1" applyBorder="1" applyAlignment="1">
      <alignment horizontal="right" vertical="center"/>
    </xf>
    <xf numFmtId="0" fontId="20" fillId="0" borderId="49" xfId="1" applyFont="1" applyBorder="1" applyAlignment="1">
      <alignment horizontal="right" vertical="center"/>
    </xf>
    <xf numFmtId="0" fontId="20" fillId="0" borderId="50" xfId="1" applyFont="1" applyBorder="1" applyAlignment="1">
      <alignment horizontal="right" vertical="center"/>
    </xf>
    <xf numFmtId="0" fontId="20" fillId="0" borderId="43" xfId="1" applyFont="1" applyBorder="1" applyAlignment="1">
      <alignment horizontal="right" vertical="center"/>
    </xf>
    <xf numFmtId="0" fontId="20" fillId="0" borderId="44" xfId="1" applyFont="1" applyBorder="1" applyAlignment="1">
      <alignment horizontal="right" vertical="center"/>
    </xf>
    <xf numFmtId="0" fontId="44" fillId="58" borderId="18" xfId="148" applyFont="1" applyFill="1" applyBorder="1" applyAlignment="1">
      <alignment horizontal="left" vertical="center" wrapText="1"/>
    </xf>
    <xf numFmtId="0" fontId="44" fillId="58" borderId="21" xfId="148" applyFont="1" applyFill="1" applyBorder="1" applyAlignment="1">
      <alignment horizontal="left" vertical="center" wrapText="1"/>
    </xf>
    <xf numFmtId="0" fontId="52" fillId="0" borderId="10" xfId="75" applyFont="1" applyBorder="1" applyAlignment="1">
      <alignment horizontal="center" vertical="center" wrapText="1"/>
    </xf>
    <xf numFmtId="0" fontId="52" fillId="0" borderId="11" xfId="75" quotePrefix="1" applyFont="1" applyBorder="1" applyAlignment="1">
      <alignment horizontal="center" vertical="center" wrapText="1"/>
    </xf>
    <xf numFmtId="0" fontId="52" fillId="0" borderId="12" xfId="75" quotePrefix="1" applyFont="1" applyBorder="1" applyAlignment="1">
      <alignment horizontal="center" vertical="center" wrapText="1"/>
    </xf>
    <xf numFmtId="0" fontId="17" fillId="0" borderId="10" xfId="75" applyFont="1" applyBorder="1" applyAlignment="1">
      <alignment horizontal="center" vertical="center" wrapText="1"/>
    </xf>
    <xf numFmtId="0" fontId="17" fillId="0" borderId="11" xfId="75" applyFont="1" applyBorder="1" applyAlignment="1">
      <alignment horizontal="center" vertical="center" wrapText="1"/>
    </xf>
    <xf numFmtId="0" fontId="17" fillId="0" borderId="12" xfId="75" applyFont="1" applyBorder="1" applyAlignment="1">
      <alignment horizontal="center" vertical="center" wrapText="1"/>
    </xf>
    <xf numFmtId="0" fontId="18" fillId="0" borderId="17" xfId="75" applyFont="1" applyBorder="1" applyAlignment="1">
      <alignment horizontal="center" vertical="center" wrapText="1"/>
    </xf>
    <xf numFmtId="0" fontId="18" fillId="0" borderId="14" xfId="75" quotePrefix="1" applyFont="1" applyBorder="1" applyAlignment="1">
      <alignment horizontal="center" vertical="center" wrapText="1"/>
    </xf>
    <xf numFmtId="0" fontId="18" fillId="0" borderId="15" xfId="75" quotePrefix="1" applyFont="1" applyBorder="1" applyAlignment="1">
      <alignment horizontal="center" vertical="center" wrapText="1"/>
    </xf>
    <xf numFmtId="0" fontId="18" fillId="0" borderId="32" xfId="75" quotePrefix="1" applyFont="1" applyBorder="1" applyAlignment="1">
      <alignment horizontal="center" vertical="center" wrapText="1"/>
    </xf>
    <xf numFmtId="0" fontId="18" fillId="0" borderId="0" xfId="75" quotePrefix="1" applyFont="1" applyBorder="1" applyAlignment="1">
      <alignment horizontal="center" vertical="center" wrapText="1"/>
    </xf>
    <xf numFmtId="0" fontId="18" fillId="0" borderId="16" xfId="75" quotePrefix="1" applyFont="1" applyBorder="1" applyAlignment="1">
      <alignment horizontal="center" vertical="center" wrapText="1"/>
    </xf>
    <xf numFmtId="0" fontId="18" fillId="0" borderId="19" xfId="75" quotePrefix="1" applyFont="1" applyBorder="1" applyAlignment="1">
      <alignment horizontal="center" vertical="center" wrapText="1"/>
    </xf>
    <xf numFmtId="0" fontId="18" fillId="0" borderId="22" xfId="75" quotePrefix="1" applyFont="1" applyBorder="1" applyAlignment="1">
      <alignment horizontal="center" vertical="center" wrapText="1"/>
    </xf>
    <xf numFmtId="0" fontId="18" fillId="0" borderId="20" xfId="75" quotePrefix="1" applyFont="1" applyBorder="1" applyAlignment="1">
      <alignment horizontal="center" vertical="center" wrapText="1"/>
    </xf>
    <xf numFmtId="10" fontId="18" fillId="0" borderId="11" xfId="106" applyNumberFormat="1" applyFont="1" applyBorder="1" applyAlignment="1">
      <alignment horizontal="center" vertical="center" wrapText="1"/>
    </xf>
    <xf numFmtId="10" fontId="18" fillId="0" borderId="12" xfId="106" applyNumberFormat="1" applyFont="1" applyBorder="1" applyAlignment="1">
      <alignment horizontal="center" vertical="center" wrapText="1"/>
    </xf>
    <xf numFmtId="0" fontId="18" fillId="0" borderId="17" xfId="1" applyNumberFormat="1" applyFont="1" applyBorder="1" applyAlignment="1">
      <alignment horizontal="right" vertical="center" wrapText="1"/>
    </xf>
    <xf numFmtId="0" fontId="18" fillId="0" borderId="15" xfId="1" applyNumberFormat="1" applyFont="1" applyBorder="1" applyAlignment="1">
      <alignment horizontal="right" vertical="center" wrapText="1"/>
    </xf>
    <xf numFmtId="0" fontId="18" fillId="0" borderId="19" xfId="1" applyNumberFormat="1" applyFont="1" applyBorder="1" applyAlignment="1">
      <alignment horizontal="right" vertical="center" wrapText="1"/>
    </xf>
    <xf numFmtId="0" fontId="18" fillId="0" borderId="20" xfId="1" applyNumberFormat="1" applyFont="1" applyBorder="1" applyAlignment="1">
      <alignment horizontal="right" vertical="center" wrapText="1"/>
    </xf>
    <xf numFmtId="0" fontId="86" fillId="70" borderId="54" xfId="148" applyFont="1" applyFill="1" applyBorder="1" applyAlignment="1">
      <alignment horizontal="center" vertical="center" wrapText="1"/>
    </xf>
    <xf numFmtId="0" fontId="86" fillId="70" borderId="21" xfId="148" applyFont="1" applyFill="1" applyBorder="1" applyAlignment="1">
      <alignment horizontal="center" vertical="center" wrapText="1"/>
    </xf>
    <xf numFmtId="0" fontId="86" fillId="71" borderId="54" xfId="148" applyFont="1" applyFill="1" applyBorder="1" applyAlignment="1">
      <alignment horizontal="center" vertical="center" wrapText="1"/>
    </xf>
    <xf numFmtId="0" fontId="86" fillId="71" borderId="21" xfId="148" applyFont="1" applyFill="1" applyBorder="1" applyAlignment="1">
      <alignment horizontal="center" vertical="center" wrapText="1"/>
    </xf>
    <xf numFmtId="0" fontId="86" fillId="71" borderId="54" xfId="148" applyFont="1" applyFill="1" applyBorder="1" applyAlignment="1">
      <alignment horizontal="justify" vertical="center" wrapText="1"/>
    </xf>
    <xf numFmtId="0" fontId="86" fillId="71" borderId="21" xfId="148" applyFont="1" applyFill="1" applyBorder="1" applyAlignment="1">
      <alignment horizontal="justify" vertical="center" wrapText="1"/>
    </xf>
    <xf numFmtId="173" fontId="86" fillId="71" borderId="54" xfId="65" applyNumberFormat="1" applyFont="1" applyFill="1" applyBorder="1" applyAlignment="1">
      <alignment horizontal="center" vertical="center" wrapText="1"/>
    </xf>
    <xf numFmtId="173" fontId="86" fillId="71" borderId="21" xfId="65" applyNumberFormat="1" applyFont="1" applyFill="1" applyBorder="1" applyAlignment="1">
      <alignment horizontal="center" vertical="center" wrapText="1"/>
    </xf>
    <xf numFmtId="0" fontId="90" fillId="0" borderId="40" xfId="1" applyFont="1" applyBorder="1" applyAlignment="1">
      <alignment horizontal="right" vertical="center"/>
    </xf>
    <xf numFmtId="0" fontId="90" fillId="0" borderId="41" xfId="1" applyFont="1" applyBorder="1" applyAlignment="1">
      <alignment horizontal="right" vertical="center"/>
    </xf>
    <xf numFmtId="0" fontId="90" fillId="72" borderId="11" xfId="76" applyFont="1" applyFill="1" applyBorder="1" applyAlignment="1">
      <alignment horizontal="right" vertical="center"/>
    </xf>
    <xf numFmtId="0" fontId="90" fillId="72" borderId="12" xfId="76" applyFont="1" applyFill="1" applyBorder="1" applyAlignment="1">
      <alignment horizontal="right" vertical="center"/>
    </xf>
    <xf numFmtId="0" fontId="44" fillId="70" borderId="54" xfId="148" applyFont="1" applyFill="1" applyBorder="1" applyAlignment="1">
      <alignment horizontal="center" vertical="center" wrapText="1"/>
    </xf>
    <xf numFmtId="0" fontId="44" fillId="71" borderId="54" xfId="148" applyFont="1" applyFill="1" applyBorder="1" applyAlignment="1">
      <alignment horizontal="justify" vertical="center" wrapText="1"/>
    </xf>
    <xf numFmtId="0" fontId="56" fillId="0" borderId="56" xfId="0" applyFont="1" applyBorder="1" applyAlignment="1">
      <alignment horizontal="center"/>
    </xf>
    <xf numFmtId="0" fontId="56" fillId="0" borderId="57" xfId="0" applyFont="1" applyBorder="1" applyAlignment="1">
      <alignment horizontal="center"/>
    </xf>
    <xf numFmtId="0" fontId="56" fillId="0" borderId="58" xfId="0" applyFont="1" applyBorder="1" applyAlignment="1">
      <alignment horizontal="center"/>
    </xf>
    <xf numFmtId="0" fontId="57" fillId="0" borderId="32" xfId="0" applyFont="1" applyBorder="1" applyAlignment="1">
      <alignment horizontal="center"/>
    </xf>
    <xf numFmtId="0" fontId="57" fillId="0" borderId="0" xfId="0" applyFont="1" applyAlignment="1">
      <alignment horizontal="center"/>
    </xf>
    <xf numFmtId="0" fontId="57" fillId="0" borderId="16" xfId="0" applyFont="1" applyBorder="1" applyAlignment="1">
      <alignment horizontal="center"/>
    </xf>
    <xf numFmtId="0" fontId="57" fillId="0" borderId="10" xfId="0" applyFont="1" applyBorder="1" applyAlignment="1">
      <alignment horizontal="center" wrapText="1"/>
    </xf>
    <xf numFmtId="0" fontId="57" fillId="0" borderId="11" xfId="0" applyFont="1" applyBorder="1" applyAlignment="1">
      <alignment horizontal="center" wrapText="1"/>
    </xf>
    <xf numFmtId="0" fontId="57" fillId="0" borderId="12" xfId="0" applyFont="1" applyBorder="1" applyAlignment="1">
      <alignment horizontal="center" wrapText="1"/>
    </xf>
    <xf numFmtId="0" fontId="56" fillId="0" borderId="10" xfId="76" applyFont="1" applyBorder="1" applyAlignment="1">
      <alignment horizontal="center" vertical="center"/>
    </xf>
    <xf numFmtId="0" fontId="56" fillId="0" borderId="11" xfId="76" applyFont="1" applyBorder="1" applyAlignment="1">
      <alignment horizontal="center" vertical="center"/>
    </xf>
    <xf numFmtId="0" fontId="56" fillId="0" borderId="12" xfId="76" applyFont="1" applyBorder="1" applyAlignment="1">
      <alignment horizontal="center" vertical="center"/>
    </xf>
    <xf numFmtId="0" fontId="55" fillId="0" borderId="10" xfId="76" applyFont="1" applyBorder="1" applyAlignment="1">
      <alignment horizontal="center"/>
    </xf>
    <xf numFmtId="0" fontId="55" fillId="0" borderId="11" xfId="76" applyFont="1" applyBorder="1" applyAlignment="1">
      <alignment horizontal="center"/>
    </xf>
    <xf numFmtId="0" fontId="55" fillId="0" borderId="12" xfId="76" applyFont="1" applyBorder="1" applyAlignment="1">
      <alignment horizontal="center"/>
    </xf>
    <xf numFmtId="0" fontId="57" fillId="0" borderId="0" xfId="75" applyFont="1" applyBorder="1" applyAlignment="1">
      <alignment horizontal="center" wrapText="1"/>
    </xf>
    <xf numFmtId="0" fontId="55" fillId="0" borderId="56" xfId="75" applyFont="1" applyBorder="1" applyAlignment="1">
      <alignment horizontal="center" vertical="center" wrapText="1"/>
    </xf>
    <xf numFmtId="0" fontId="55" fillId="0" borderId="57" xfId="75" applyFont="1" applyBorder="1" applyAlignment="1">
      <alignment horizontal="center" vertical="center" wrapText="1"/>
    </xf>
    <xf numFmtId="0" fontId="55" fillId="0" borderId="58" xfId="75" applyFont="1" applyBorder="1" applyAlignment="1">
      <alignment horizontal="center" vertical="center" wrapText="1"/>
    </xf>
    <xf numFmtId="0" fontId="55" fillId="0" borderId="19" xfId="75" applyFont="1" applyBorder="1" applyAlignment="1">
      <alignment horizontal="center" vertical="center" wrapText="1"/>
    </xf>
    <xf numFmtId="0" fontId="55" fillId="0" borderId="22" xfId="75" applyFont="1" applyBorder="1" applyAlignment="1">
      <alignment horizontal="center" vertical="center" wrapText="1"/>
    </xf>
    <xf numFmtId="0" fontId="55" fillId="0" borderId="20" xfId="75" applyFont="1" applyBorder="1" applyAlignment="1">
      <alignment horizontal="center" vertical="center" wrapText="1"/>
    </xf>
    <xf numFmtId="0" fontId="56" fillId="0" borderId="13" xfId="76" applyFont="1" applyBorder="1" applyAlignment="1">
      <alignment horizontal="center" vertical="center"/>
    </xf>
    <xf numFmtId="171" fontId="56" fillId="0" borderId="13" xfId="76" applyNumberFormat="1" applyFont="1" applyBorder="1" applyAlignment="1">
      <alignment horizontal="center" vertical="center"/>
    </xf>
    <xf numFmtId="0" fontId="81" fillId="0" borderId="0" xfId="75" applyFont="1" applyBorder="1" applyAlignment="1">
      <alignment horizontal="center"/>
    </xf>
    <xf numFmtId="0" fontId="72" fillId="65" borderId="0" xfId="0" applyFont="1" applyFill="1" applyAlignment="1">
      <alignment horizontal="left"/>
    </xf>
    <xf numFmtId="0" fontId="72" fillId="65" borderId="0" xfId="0" applyFont="1" applyFill="1" applyAlignment="1">
      <alignment horizontal="left" vertical="top"/>
    </xf>
    <xf numFmtId="0" fontId="63" fillId="65" borderId="0" xfId="0" applyFont="1" applyFill="1" applyAlignment="1">
      <alignment horizontal="left"/>
    </xf>
    <xf numFmtId="0" fontId="63" fillId="65" borderId="0" xfId="0" applyFont="1" applyFill="1" applyAlignment="1">
      <alignment horizontal="left" vertical="top"/>
    </xf>
    <xf numFmtId="0" fontId="63" fillId="65" borderId="0" xfId="0" applyFont="1" applyFill="1" applyAlignment="1">
      <alignment horizontal="left" wrapText="1"/>
    </xf>
    <xf numFmtId="0" fontId="56" fillId="0" borderId="48" xfId="75" applyFont="1" applyBorder="1" applyAlignment="1">
      <alignment horizontal="center"/>
    </xf>
    <xf numFmtId="0" fontId="56" fillId="0" borderId="49" xfId="75" applyFont="1" applyBorder="1" applyAlignment="1">
      <alignment horizontal="center"/>
    </xf>
    <xf numFmtId="0" fontId="57" fillId="33" borderId="32" xfId="75" applyFont="1" applyFill="1" applyBorder="1" applyAlignment="1">
      <alignment horizontal="right"/>
    </xf>
    <xf numFmtId="0" fontId="57" fillId="33" borderId="0" xfId="75" applyFont="1" applyFill="1" applyBorder="1" applyAlignment="1">
      <alignment horizontal="right"/>
    </xf>
    <xf numFmtId="0" fontId="59" fillId="0" borderId="32" xfId="1" applyFont="1" applyBorder="1" applyAlignment="1">
      <alignment horizontal="left" vertical="center"/>
    </xf>
    <xf numFmtId="0" fontId="59" fillId="0" borderId="0" xfId="1" applyFont="1" applyBorder="1" applyAlignment="1">
      <alignment horizontal="left" vertical="center"/>
    </xf>
    <xf numFmtId="0" fontId="57" fillId="0" borderId="32" xfId="75" applyFont="1" applyBorder="1" applyAlignment="1">
      <alignment horizontal="right"/>
    </xf>
    <xf numFmtId="0" fontId="57" fillId="0" borderId="0" xfId="75" applyFont="1" applyBorder="1" applyAlignment="1">
      <alignment horizontal="right"/>
    </xf>
    <xf numFmtId="0" fontId="57" fillId="0" borderId="16" xfId="75" applyFont="1" applyBorder="1" applyAlignment="1">
      <alignment horizontal="center" wrapText="1"/>
    </xf>
    <xf numFmtId="0" fontId="58" fillId="0" borderId="0" xfId="75" applyFont="1" applyBorder="1" applyAlignment="1">
      <alignment horizontal="center"/>
    </xf>
    <xf numFmtId="49" fontId="48" fillId="0" borderId="32" xfId="75" applyNumberFormat="1" applyFont="1" applyBorder="1" applyAlignment="1">
      <alignment horizontal="center" vertical="top" wrapText="1"/>
    </xf>
    <xf numFmtId="49" fontId="48" fillId="0" borderId="0" xfId="75" applyNumberFormat="1" applyFont="1" applyBorder="1" applyAlignment="1">
      <alignment horizontal="center" vertical="top" wrapText="1"/>
    </xf>
    <xf numFmtId="49" fontId="48" fillId="0" borderId="16" xfId="75" applyNumberFormat="1" applyFont="1" applyBorder="1" applyAlignment="1">
      <alignment horizontal="center" vertical="top" wrapText="1"/>
    </xf>
    <xf numFmtId="49" fontId="48" fillId="0" borderId="32" xfId="75" applyNumberFormat="1" applyFont="1" applyBorder="1" applyAlignment="1">
      <alignment horizontal="center" vertical="center" wrapText="1"/>
    </xf>
    <xf numFmtId="49" fontId="48" fillId="0" borderId="0" xfId="75" applyNumberFormat="1" applyFont="1" applyBorder="1" applyAlignment="1">
      <alignment horizontal="center" vertical="center" wrapText="1"/>
    </xf>
    <xf numFmtId="49" fontId="48" fillId="0" borderId="16" xfId="75" applyNumberFormat="1" applyFont="1" applyBorder="1" applyAlignment="1">
      <alignment horizontal="center" vertical="center" wrapText="1"/>
    </xf>
    <xf numFmtId="0" fontId="56" fillId="0" borderId="10" xfId="75" applyFont="1" applyBorder="1" applyAlignment="1">
      <alignment horizontal="center" vertical="center" wrapText="1"/>
    </xf>
    <xf numFmtId="0" fontId="56" fillId="0" borderId="11" xfId="75" applyFont="1" applyBorder="1" applyAlignment="1">
      <alignment horizontal="center" vertical="center" wrapText="1"/>
    </xf>
    <xf numFmtId="0" fontId="56" fillId="0" borderId="12" xfId="75" applyFont="1" applyBorder="1" applyAlignment="1">
      <alignment horizontal="center" vertical="center" wrapText="1"/>
    </xf>
    <xf numFmtId="0" fontId="56" fillId="0" borderId="32" xfId="1" applyFont="1" applyBorder="1" applyAlignment="1">
      <alignment horizontal="center" vertical="center" wrapText="1"/>
    </xf>
    <xf numFmtId="0" fontId="56" fillId="0" borderId="0" xfId="1" applyFont="1" applyBorder="1" applyAlignment="1">
      <alignment horizontal="center" vertical="center" wrapText="1"/>
    </xf>
    <xf numFmtId="0" fontId="56" fillId="0" borderId="16" xfId="1" applyFont="1" applyBorder="1" applyAlignment="1">
      <alignment horizontal="center" vertical="center" wrapText="1"/>
    </xf>
    <xf numFmtId="4" fontId="43" fillId="59" borderId="35" xfId="148" applyNumberFormat="1" applyFont="1" applyFill="1" applyBorder="1" applyAlignment="1">
      <alignment horizontal="center" vertical="center" wrapText="1"/>
    </xf>
  </cellXfs>
  <cellStyles count="165">
    <cellStyle name="20% - Ênfase1 2" xfId="3"/>
    <cellStyle name="20% - Ênfase1 3" xfId="4"/>
    <cellStyle name="20% - Ênfase2 2" xfId="5"/>
    <cellStyle name="20% - Ênfase2 3" xfId="6"/>
    <cellStyle name="20% - Ênfase3 2" xfId="7"/>
    <cellStyle name="20% - Ênfase3 3" xfId="8"/>
    <cellStyle name="20% - Ênfase4 2" xfId="9"/>
    <cellStyle name="20% - Ênfase4 3" xfId="10"/>
    <cellStyle name="20% - Ênfase5 2" xfId="11"/>
    <cellStyle name="20% - Ênfase5 3" xfId="12"/>
    <cellStyle name="20% - Ênfase6 2" xfId="13"/>
    <cellStyle name="20% - Ênfase6 3" xfId="14"/>
    <cellStyle name="40% - Ênfase1 2" xfId="15"/>
    <cellStyle name="40% - Ênfase1 3" xfId="16"/>
    <cellStyle name="40% - Ênfase2 2" xfId="17"/>
    <cellStyle name="40% - Ênfase2 3" xfId="18"/>
    <cellStyle name="40% - Ênfase3 2" xfId="19"/>
    <cellStyle name="40% - Ênfase3 3" xfId="20"/>
    <cellStyle name="40% - Ênfase4 2" xfId="21"/>
    <cellStyle name="40% - Ênfase4 3" xfId="22"/>
    <cellStyle name="40% - Ênfase5 2" xfId="23"/>
    <cellStyle name="40% - Ênfase5 3" xfId="24"/>
    <cellStyle name="40% - Ênfase6 2" xfId="25"/>
    <cellStyle name="40% - Ênfase6 3" xfId="26"/>
    <cellStyle name="60% - Ênfase1 2" xfId="27"/>
    <cellStyle name="60% - Ênfase1 3" xfId="28"/>
    <cellStyle name="60% - Ênfase2 2" xfId="29"/>
    <cellStyle name="60% - Ênfase2 3" xfId="30"/>
    <cellStyle name="60% - Ênfase3 2" xfId="31"/>
    <cellStyle name="60% - Ênfase3 3" xfId="32"/>
    <cellStyle name="60% - Ênfase4 2" xfId="33"/>
    <cellStyle name="60% - Ênfase4 3" xfId="34"/>
    <cellStyle name="60% - Ênfase5 2" xfId="35"/>
    <cellStyle name="60% - Ênfase5 3" xfId="36"/>
    <cellStyle name="60% - Ênfase6 2" xfId="37"/>
    <cellStyle name="60% - Ênfase6 3" xfId="38"/>
    <cellStyle name="Bom 2" xfId="39"/>
    <cellStyle name="Bom 3" xfId="40"/>
    <cellStyle name="Cálculo 2" xfId="41"/>
    <cellStyle name="Cálculo 3" xfId="42"/>
    <cellStyle name="Célula de Verificação 2" xfId="43"/>
    <cellStyle name="Célula de Verificação 3" xfId="44"/>
    <cellStyle name="Célula Vinculada 2" xfId="45"/>
    <cellStyle name="Célula Vinculada 3" xfId="46"/>
    <cellStyle name="Ênfase1 2" xfId="47"/>
    <cellStyle name="Ênfase1 3" xfId="48"/>
    <cellStyle name="Ênfase2 2" xfId="49"/>
    <cellStyle name="Ênfase2 3" xfId="50"/>
    <cellStyle name="Ênfase3 2" xfId="51"/>
    <cellStyle name="Ênfase3 3" xfId="52"/>
    <cellStyle name="Ênfase4 2" xfId="53"/>
    <cellStyle name="Ênfase4 3" xfId="54"/>
    <cellStyle name="Ênfase5 2" xfId="55"/>
    <cellStyle name="Ênfase5 3" xfId="56"/>
    <cellStyle name="Ênfase6 2" xfId="57"/>
    <cellStyle name="Ênfase6 3" xfId="58"/>
    <cellStyle name="Entrada 2" xfId="59"/>
    <cellStyle name="Entrada 3" xfId="60"/>
    <cellStyle name="Excel Built-in Normal" xfId="156"/>
    <cellStyle name="Incorreto 2" xfId="61"/>
    <cellStyle name="Incorreto 3" xfId="62"/>
    <cellStyle name="Indefinido" xfId="63"/>
    <cellStyle name="Moeda" xfId="158" builtinId="4"/>
    <cellStyle name="Moeda 2" xfId="65"/>
    <cellStyle name="Moeda 2 2" xfId="66"/>
    <cellStyle name="Moeda 2 2 2" xfId="67"/>
    <cellStyle name="Moeda 2 3" xfId="68"/>
    <cellStyle name="Moeda 2 4" xfId="69"/>
    <cellStyle name="Moeda 3" xfId="70"/>
    <cellStyle name="Moeda 4" xfId="71"/>
    <cellStyle name="Moeda 5" xfId="64"/>
    <cellStyle name="Moeda 7" xfId="72"/>
    <cellStyle name="Neutra 2" xfId="73"/>
    <cellStyle name="Neutra 3" xfId="74"/>
    <cellStyle name="Normal" xfId="0" builtinId="0"/>
    <cellStyle name="Normal 10" xfId="152"/>
    <cellStyle name="Normal 11" xfId="75"/>
    <cellStyle name="Normal 12" xfId="153"/>
    <cellStyle name="Normal 13" xfId="155"/>
    <cellStyle name="Normal 2" xfId="1"/>
    <cellStyle name="Normal 2 2" xfId="76"/>
    <cellStyle name="Normal 2 2 2" xfId="77"/>
    <cellStyle name="Normal 2 2 2 2" xfId="160"/>
    <cellStyle name="Normal 2 3" xfId="78"/>
    <cellStyle name="Normal 3" xfId="79"/>
    <cellStyle name="Normal 3 2" xfId="80"/>
    <cellStyle name="Normal 4" xfId="81"/>
    <cellStyle name="Normal 4 10" xfId="82"/>
    <cellStyle name="Normal 4 2" xfId="83"/>
    <cellStyle name="Normal 4 2 2" xfId="84"/>
    <cellStyle name="Normal 4 3" xfId="85"/>
    <cellStyle name="Normal 4 4" xfId="86"/>
    <cellStyle name="Normal 4 4 2" xfId="87"/>
    <cellStyle name="Normal 4 5" xfId="88"/>
    <cellStyle name="Normal 4 6" xfId="89"/>
    <cellStyle name="Normal 4 7" xfId="90"/>
    <cellStyle name="Normal 4 7 2" xfId="91"/>
    <cellStyle name="Normal 4 7 3" xfId="92"/>
    <cellStyle name="Normal 4 8" xfId="93"/>
    <cellStyle name="Normal 4 8 2" xfId="94"/>
    <cellStyle name="Normal 4 9" xfId="95"/>
    <cellStyle name="Normal 49 2" xfId="161"/>
    <cellStyle name="Normal 5" xfId="96"/>
    <cellStyle name="Normal 5 2" xfId="97"/>
    <cellStyle name="Normal 5 6 2" xfId="162"/>
    <cellStyle name="Normal 6" xfId="98"/>
    <cellStyle name="Normal 6 2" xfId="99"/>
    <cellStyle name="Normal 7" xfId="100"/>
    <cellStyle name="Normal 7 2" xfId="101"/>
    <cellStyle name="Normal 8" xfId="2"/>
    <cellStyle name="Normal 9" xfId="150"/>
    <cellStyle name="Normal_Pesquisa no referencial 10 de maio de 2013" xfId="148"/>
    <cellStyle name="Nota 2" xfId="102"/>
    <cellStyle name="Nota 3" xfId="103"/>
    <cellStyle name="Nota 4" xfId="104"/>
    <cellStyle name="Porcentagem" xfId="151" builtinId="5"/>
    <cellStyle name="Porcentagem 10 2" xfId="163"/>
    <cellStyle name="Porcentagem 2" xfId="106"/>
    <cellStyle name="Porcentagem 3" xfId="107"/>
    <cellStyle name="Porcentagem 4" xfId="108"/>
    <cellStyle name="Porcentagem 5" xfId="105"/>
    <cellStyle name="Saída 2" xfId="109"/>
    <cellStyle name="Saída 3" xfId="110"/>
    <cellStyle name="Separador de m" xfId="111"/>
    <cellStyle name="Separador de milhares 10" xfId="157"/>
    <cellStyle name="Separador de milhares 2" xfId="112"/>
    <cellStyle name="Separador de milhares 2 2" xfId="113"/>
    <cellStyle name="Separador de milhares 2 2 2" xfId="114"/>
    <cellStyle name="Separador de milhares 2 2 3" xfId="147"/>
    <cellStyle name="Separador de milhares 2 3 2" xfId="115"/>
    <cellStyle name="Separador de milhares 3" xfId="116"/>
    <cellStyle name="Separador de milhares 3 2" xfId="117"/>
    <cellStyle name="Separador de milhares 8" xfId="118"/>
    <cellStyle name="Separador de milhares 9" xfId="119"/>
    <cellStyle name="Texto de Aviso 2" xfId="120"/>
    <cellStyle name="Texto de Aviso 3" xfId="121"/>
    <cellStyle name="Texto Explicativo 2" xfId="122"/>
    <cellStyle name="Texto Explicativo 3" xfId="123"/>
    <cellStyle name="Título 1 2" xfId="124"/>
    <cellStyle name="Título 1 3" xfId="125"/>
    <cellStyle name="Título 2 2" xfId="126"/>
    <cellStyle name="Título 2 3" xfId="127"/>
    <cellStyle name="Título 3 2" xfId="128"/>
    <cellStyle name="Título 3 3" xfId="129"/>
    <cellStyle name="Título 4 2" xfId="130"/>
    <cellStyle name="Título 4 3" xfId="131"/>
    <cellStyle name="Título 5" xfId="132"/>
    <cellStyle name="Título 6" xfId="133"/>
    <cellStyle name="Total 2" xfId="134"/>
    <cellStyle name="Total 3" xfId="135"/>
    <cellStyle name="Vírgula 2" xfId="136"/>
    <cellStyle name="Vírgula 2 2" xfId="137"/>
    <cellStyle name="Vírgula 2 3" xfId="138"/>
    <cellStyle name="Vírgula 3" xfId="139"/>
    <cellStyle name="Vírgula 3 2" xfId="140"/>
    <cellStyle name="Vírgula 3 2 2" xfId="141"/>
    <cellStyle name="Vírgula 3 2 3" xfId="142"/>
    <cellStyle name="Vírgula 4" xfId="143"/>
    <cellStyle name="Vírgula 4 2" xfId="144"/>
    <cellStyle name="Vírgula 5" xfId="145"/>
    <cellStyle name="Vírgula 6" xfId="146"/>
    <cellStyle name="Vírgula 7" xfId="149"/>
    <cellStyle name="Vírgula 8" xfId="154"/>
    <cellStyle name="Vírgula 9" xfId="159"/>
    <cellStyle name="Vírgula 9 2" xfId="164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externalLink" Target="externalLinks/externalLink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47249" y="1564148"/>
          <a:ext cx="8994322" cy="6474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56" y="1407299"/>
          <a:ext cx="2802351" cy="742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133350</xdr:rowOff>
    </xdr:from>
    <xdr:to>
      <xdr:col>11</xdr:col>
      <xdr:colOff>342900</xdr:colOff>
      <xdr:row>3</xdr:row>
      <xdr:rowOff>95250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90500" y="133350"/>
          <a:ext cx="9629775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0</xdr:row>
      <xdr:rowOff>142875</xdr:rowOff>
    </xdr:from>
    <xdr:to>
      <xdr:col>1</xdr:col>
      <xdr:colOff>1504950</xdr:colOff>
      <xdr:row>2</xdr:row>
      <xdr:rowOff>142875</xdr:rowOff>
    </xdr:to>
    <xdr:pic>
      <xdr:nvPicPr>
        <xdr:cNvPr id="3" name="Picture 3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2875"/>
          <a:ext cx="18764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4" name="CaixaDeTexto 3">
          <a:extLst>
            <a:ext uri="{FF2B5EF4-FFF2-40B4-BE49-F238E27FC236}">
              <a16:creationId xmlns="" xmlns:a16="http://schemas.microsoft.com/office/drawing/2014/main" id="{39B45BCE-C7DE-4A33-90F5-001DF2132F40}"/>
            </a:ext>
          </a:extLst>
        </xdr:cNvPr>
        <xdr:cNvSpPr txBox="1"/>
      </xdr:nvSpPr>
      <xdr:spPr>
        <a:xfrm>
          <a:off x="459440" y="145676"/>
          <a:ext cx="8313964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="" xmlns:a16="http://schemas.microsoft.com/office/drawing/2014/main" id="{C95B350A-4A1D-47CC-9EBB-9DDB3963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804145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63504</xdr:colOff>
      <xdr:row>1</xdr:row>
      <xdr:rowOff>84138</xdr:rowOff>
    </xdr:from>
    <xdr:to>
      <xdr:col>2</xdr:col>
      <xdr:colOff>1057276</xdr:colOff>
      <xdr:row>4</xdr:row>
      <xdr:rowOff>9525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6854" y="169863"/>
          <a:ext cx="1622422" cy="5445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58135" y="421148"/>
          <a:ext cx="9010650" cy="646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56" y="264299"/>
          <a:ext cx="2807794" cy="7412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39B45BCE-C7DE-4A33-90F5-001DF2132F40}"/>
            </a:ext>
          </a:extLst>
        </xdr:cNvPr>
        <xdr:cNvSpPr txBox="1"/>
      </xdr:nvSpPr>
      <xdr:spPr>
        <a:xfrm>
          <a:off x="459440" y="145676"/>
          <a:ext cx="8316765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="" xmlns:a16="http://schemas.microsoft.com/office/drawing/2014/main" id="{C95B350A-4A1D-47CC-9EBB-9DDB3963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799102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576728</xdr:colOff>
      <xdr:row>0</xdr:row>
      <xdr:rowOff>98051</xdr:rowOff>
    </xdr:from>
    <xdr:to>
      <xdr:col>6</xdr:col>
      <xdr:colOff>21799</xdr:colOff>
      <xdr:row>2</xdr:row>
      <xdr:rowOff>217114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76728" y="98051"/>
          <a:ext cx="8477012" cy="432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900" b="1"/>
            <a:t>Ministério do Desenvolvimento Regional – MDR</a:t>
          </a:r>
        </a:p>
        <a:p>
          <a:r>
            <a:rPr lang="pt-BR" sz="900" b="1"/>
            <a:t>    		           Companhia de Desenvolvimento dos Vales do São Francisco e do Parnaíba</a:t>
          </a:r>
        </a:p>
        <a:p>
          <a:r>
            <a:rPr lang="pt-BR" sz="900" b="1"/>
            <a:t>		           </a:t>
          </a:r>
        </a:p>
      </xdr:txBody>
    </xdr:sp>
    <xdr:clientData/>
  </xdr:twoCellAnchor>
  <xdr:twoCellAnchor>
    <xdr:from>
      <xdr:col>0</xdr:col>
      <xdr:colOff>116262</xdr:colOff>
      <xdr:row>0</xdr:row>
      <xdr:rowOff>69474</xdr:rowOff>
    </xdr:from>
    <xdr:to>
      <xdr:col>2</xdr:col>
      <xdr:colOff>385758</xdr:colOff>
      <xdr:row>2</xdr:row>
      <xdr:rowOff>235322</xdr:rowOff>
    </xdr:to>
    <xdr:pic>
      <xdr:nvPicPr>
        <xdr:cNvPr id="3" name="Picture 3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62" y="69474"/>
          <a:ext cx="2376202" cy="4796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1029822</xdr:colOff>
      <xdr:row>0</xdr:row>
      <xdr:rowOff>124945</xdr:rowOff>
    </xdr:from>
    <xdr:to>
      <xdr:col>3</xdr:col>
      <xdr:colOff>962025</xdr:colOff>
      <xdr:row>0</xdr:row>
      <xdr:rowOff>609600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DB849C13-C18B-406E-98BD-D4FF9023388A}"/>
            </a:ext>
          </a:extLst>
        </xdr:cNvPr>
        <xdr:cNvSpPr txBox="1"/>
      </xdr:nvSpPr>
      <xdr:spPr>
        <a:xfrm>
          <a:off x="1963272" y="124945"/>
          <a:ext cx="4380378" cy="4846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95251</xdr:colOff>
      <xdr:row>0</xdr:row>
      <xdr:rowOff>122145</xdr:rowOff>
    </xdr:from>
    <xdr:to>
      <xdr:col>1</xdr:col>
      <xdr:colOff>819151</xdr:colOff>
      <xdr:row>0</xdr:row>
      <xdr:rowOff>528124</xdr:rowOff>
    </xdr:to>
    <xdr:pic>
      <xdr:nvPicPr>
        <xdr:cNvPr id="3" name="Picture 3">
          <a:extLst>
            <a:ext uri="{FF2B5EF4-FFF2-40B4-BE49-F238E27FC236}">
              <a16:creationId xmlns="" xmlns:a16="http://schemas.microsoft.com/office/drawing/2014/main" id="{EF04B87C-D6F1-4F77-9309-9A034001E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122145"/>
          <a:ext cx="1657350" cy="4059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95251</xdr:colOff>
      <xdr:row>1</xdr:row>
      <xdr:rowOff>0</xdr:rowOff>
    </xdr:from>
    <xdr:to>
      <xdr:col>1</xdr:col>
      <xdr:colOff>819151</xdr:colOff>
      <xdr:row>1</xdr:row>
      <xdr:rowOff>0</xdr:rowOff>
    </xdr:to>
    <xdr:pic>
      <xdr:nvPicPr>
        <xdr:cNvPr id="5" name="Picture 3">
          <a:extLst>
            <a:ext uri="{FF2B5EF4-FFF2-40B4-BE49-F238E27FC236}">
              <a16:creationId xmlns="" xmlns:a16="http://schemas.microsoft.com/office/drawing/2014/main" id="{EF04B87C-D6F1-4F77-9309-9A034001E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122145"/>
          <a:ext cx="1657350" cy="4059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1029822</xdr:colOff>
      <xdr:row>0</xdr:row>
      <xdr:rowOff>124945</xdr:rowOff>
    </xdr:from>
    <xdr:to>
      <xdr:col>3</xdr:col>
      <xdr:colOff>962025</xdr:colOff>
      <xdr:row>0</xdr:row>
      <xdr:rowOff>609600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DB849C13-C18B-406E-98BD-D4FF9023388A}"/>
            </a:ext>
          </a:extLst>
        </xdr:cNvPr>
        <xdr:cNvSpPr txBox="1"/>
      </xdr:nvSpPr>
      <xdr:spPr>
        <a:xfrm>
          <a:off x="1963272" y="124945"/>
          <a:ext cx="4380378" cy="4846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95251</xdr:colOff>
      <xdr:row>0</xdr:row>
      <xdr:rowOff>122145</xdr:rowOff>
    </xdr:from>
    <xdr:to>
      <xdr:col>1</xdr:col>
      <xdr:colOff>819151</xdr:colOff>
      <xdr:row>0</xdr:row>
      <xdr:rowOff>528124</xdr:rowOff>
    </xdr:to>
    <xdr:pic>
      <xdr:nvPicPr>
        <xdr:cNvPr id="3" name="Picture 3">
          <a:extLst>
            <a:ext uri="{FF2B5EF4-FFF2-40B4-BE49-F238E27FC236}">
              <a16:creationId xmlns="" xmlns:a16="http://schemas.microsoft.com/office/drawing/2014/main" id="{EF04B87C-D6F1-4F77-9309-9A034001E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122145"/>
          <a:ext cx="1657350" cy="4059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1029822</xdr:colOff>
      <xdr:row>29</xdr:row>
      <xdr:rowOff>124945</xdr:rowOff>
    </xdr:from>
    <xdr:to>
      <xdr:col>3</xdr:col>
      <xdr:colOff>962025</xdr:colOff>
      <xdr:row>29</xdr:row>
      <xdr:rowOff>609600</xdr:rowOff>
    </xdr:to>
    <xdr:sp macro="" textlink="">
      <xdr:nvSpPr>
        <xdr:cNvPr id="4" name="CaixaDeTexto 3">
          <a:extLst>
            <a:ext uri="{FF2B5EF4-FFF2-40B4-BE49-F238E27FC236}">
              <a16:creationId xmlns="" xmlns:a16="http://schemas.microsoft.com/office/drawing/2014/main" id="{DB849C13-C18B-406E-98BD-D4FF9023388A}"/>
            </a:ext>
          </a:extLst>
        </xdr:cNvPr>
        <xdr:cNvSpPr txBox="1"/>
      </xdr:nvSpPr>
      <xdr:spPr>
        <a:xfrm>
          <a:off x="1963272" y="6106645"/>
          <a:ext cx="4380378" cy="369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95251</xdr:colOff>
      <xdr:row>29</xdr:row>
      <xdr:rowOff>122145</xdr:rowOff>
    </xdr:from>
    <xdr:to>
      <xdr:col>1</xdr:col>
      <xdr:colOff>819151</xdr:colOff>
      <xdr:row>29</xdr:row>
      <xdr:rowOff>528124</xdr:rowOff>
    </xdr:to>
    <xdr:pic>
      <xdr:nvPicPr>
        <xdr:cNvPr id="5" name="Picture 3">
          <a:extLst>
            <a:ext uri="{FF2B5EF4-FFF2-40B4-BE49-F238E27FC236}">
              <a16:creationId xmlns="" xmlns:a16="http://schemas.microsoft.com/office/drawing/2014/main" id="{EF04B87C-D6F1-4F77-9309-9A034001E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6103845"/>
          <a:ext cx="1657350" cy="44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517526</xdr:colOff>
      <xdr:row>0</xdr:row>
      <xdr:rowOff>127001</xdr:rowOff>
    </xdr:from>
    <xdr:to>
      <xdr:col>5</xdr:col>
      <xdr:colOff>638175</xdr:colOff>
      <xdr:row>2</xdr:row>
      <xdr:rowOff>0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517526" y="127001"/>
          <a:ext cx="8674099" cy="501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</a:t>
          </a:r>
          <a:endParaRPr lang="pt-BR" sz="1000" b="1"/>
        </a:p>
      </xdr:txBody>
    </xdr:sp>
    <xdr:clientData/>
  </xdr:twoCellAnchor>
  <xdr:twoCellAnchor>
    <xdr:from>
      <xdr:col>0</xdr:col>
      <xdr:colOff>200026</xdr:colOff>
      <xdr:row>0</xdr:row>
      <xdr:rowOff>142875</xdr:rowOff>
    </xdr:from>
    <xdr:to>
      <xdr:col>1</xdr:col>
      <xdr:colOff>800100</xdr:colOff>
      <xdr:row>2</xdr:row>
      <xdr:rowOff>0</xdr:rowOff>
    </xdr:to>
    <xdr:pic>
      <xdr:nvPicPr>
        <xdr:cNvPr id="3" name="Picture 3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6" y="142875"/>
          <a:ext cx="238124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D.GEP\Documentos\2020%2009%2002%20Alice%20Confer&#234;ncia%20BD\2020%2009%2018%20I.01.1%204&#186;RT%2050-10.2019_Ap&#234;ndice%20A_Mem&#243;ri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elatório-1ª med."/>
      <sheetName val="Viga_Benkellman1"/>
      <sheetName val="Estudo_Estatístico1"/>
      <sheetName val="Pro_-_10_norma_A1"/>
      <sheetName val="Pró_-_11_norma_B1"/>
      <sheetName val="Resumo_subtrechos_homgêneos1"/>
      <sheetName val="Demonstrativo_Dimensionamento1"/>
      <sheetName val="Camadas_Mat__Distintos1"/>
      <sheetName val="Relatório-1ª_med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  <sheetName val="serviç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9">
          <cell r="I9">
            <v>0.11</v>
          </cell>
        </row>
        <row r="12">
          <cell r="I12">
            <v>0.42</v>
          </cell>
        </row>
        <row r="22">
          <cell r="I22">
            <v>0.35</v>
          </cell>
        </row>
        <row r="28">
          <cell r="I28">
            <v>0</v>
          </cell>
        </row>
        <row r="61">
          <cell r="I61">
            <v>20</v>
          </cell>
        </row>
        <row r="70">
          <cell r="I70">
            <v>3.41</v>
          </cell>
        </row>
        <row r="71">
          <cell r="I71">
            <v>365.3</v>
          </cell>
        </row>
        <row r="72">
          <cell r="I72">
            <v>665</v>
          </cell>
        </row>
        <row r="361">
          <cell r="I361">
            <v>1.73</v>
          </cell>
        </row>
        <row r="363">
          <cell r="I363">
            <v>2.84</v>
          </cell>
        </row>
        <row r="365">
          <cell r="I365">
            <v>2.84</v>
          </cell>
        </row>
        <row r="366">
          <cell r="I366">
            <v>3.13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  <sheetName val="pro-08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J2" t="str">
            <v>Sim</v>
          </cell>
          <cell r="K2" t="str">
            <v>Sim</v>
          </cell>
        </row>
        <row r="3">
          <cell r="J3" t="str">
            <v>Não</v>
          </cell>
          <cell r="K3" t="str">
            <v>Não</v>
          </cell>
        </row>
        <row r="4">
          <cell r="J4" t="str">
            <v>-</v>
          </cell>
          <cell r="K4" t="str">
            <v>Com ressalvas</v>
          </cell>
        </row>
        <row r="5">
          <cell r="K5" t="str">
            <v>-</v>
          </cell>
        </row>
      </sheetData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  <sheetName val="Insum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Auxiliar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  <sheetData sheetId="5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  <sheetName val="Insumos"/>
      <sheetName val="Analítico CCUs"/>
      <sheetName val="QuQuant"/>
      <sheetName val="Tabela Abril 2000"/>
      <sheetName val="TABELA"/>
      <sheetName val="PSCEGERAL"/>
      <sheetName val="Dados"/>
      <sheetName val="Planilha"/>
      <sheetName val="PQ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>
        <row r="362">
          <cell r="E362" t="str">
            <v>UNID</v>
          </cell>
        </row>
        <row r="363">
          <cell r="E363">
            <v>1.61</v>
          </cell>
        </row>
        <row r="364">
          <cell r="E364">
            <v>0.11</v>
          </cell>
        </row>
        <row r="365">
          <cell r="E365">
            <v>15</v>
          </cell>
        </row>
        <row r="366">
          <cell r="E366">
            <v>12</v>
          </cell>
        </row>
        <row r="367">
          <cell r="E367">
            <v>12</v>
          </cell>
        </row>
        <row r="368">
          <cell r="E368">
            <v>2.21</v>
          </cell>
        </row>
        <row r="369">
          <cell r="E369">
            <v>1.34</v>
          </cell>
        </row>
        <row r="370">
          <cell r="E370" t="str">
            <v>TOTAL</v>
          </cell>
        </row>
        <row r="371">
          <cell r="E371" t="str">
            <v>B.D.I</v>
          </cell>
        </row>
        <row r="374">
          <cell r="E374" t="str">
            <v>UNID</v>
          </cell>
        </row>
        <row r="375">
          <cell r="E375">
            <v>0.22</v>
          </cell>
        </row>
        <row r="376">
          <cell r="E376">
            <v>15</v>
          </cell>
        </row>
        <row r="377">
          <cell r="E377">
            <v>12</v>
          </cell>
        </row>
        <row r="378">
          <cell r="E378">
            <v>2.21</v>
          </cell>
        </row>
        <row r="379">
          <cell r="E379">
            <v>1.34</v>
          </cell>
        </row>
        <row r="380">
          <cell r="E380" t="str">
            <v>TOTAL</v>
          </cell>
        </row>
        <row r="381">
          <cell r="E381" t="str">
            <v>B.D.I</v>
          </cell>
        </row>
        <row r="384">
          <cell r="E384" t="str">
            <v>UNID</v>
          </cell>
        </row>
        <row r="385">
          <cell r="E385">
            <v>1</v>
          </cell>
        </row>
        <row r="386">
          <cell r="E386">
            <v>5</v>
          </cell>
        </row>
        <row r="387">
          <cell r="E387">
            <v>20</v>
          </cell>
        </row>
        <row r="388">
          <cell r="E388">
            <v>2.5</v>
          </cell>
        </row>
        <row r="389">
          <cell r="E389">
            <v>2.21</v>
          </cell>
        </row>
        <row r="390">
          <cell r="E390">
            <v>1.34</v>
          </cell>
        </row>
        <row r="391">
          <cell r="E391" t="str">
            <v>TOTAL</v>
          </cell>
        </row>
        <row r="392">
          <cell r="E392" t="str">
            <v>B.D.I</v>
          </cell>
        </row>
        <row r="395">
          <cell r="E395" t="str">
            <v>UNID</v>
          </cell>
        </row>
        <row r="396">
          <cell r="E396">
            <v>0.24</v>
          </cell>
        </row>
        <row r="397">
          <cell r="E397">
            <v>2.21</v>
          </cell>
        </row>
        <row r="398">
          <cell r="E398">
            <v>1.34</v>
          </cell>
        </row>
        <row r="399">
          <cell r="E399" t="str">
            <v>TOTAL</v>
          </cell>
        </row>
        <row r="400">
          <cell r="E400" t="str">
            <v>B.D.I</v>
          </cell>
        </row>
        <row r="403">
          <cell r="E403" t="str">
            <v>UNID</v>
          </cell>
        </row>
        <row r="404">
          <cell r="E404">
            <v>1</v>
          </cell>
        </row>
        <row r="405">
          <cell r="E405">
            <v>15</v>
          </cell>
        </row>
        <row r="406">
          <cell r="E406">
            <v>12</v>
          </cell>
        </row>
        <row r="407">
          <cell r="E407">
            <v>2.21</v>
          </cell>
        </row>
        <row r="408">
          <cell r="E408">
            <v>1.34</v>
          </cell>
        </row>
        <row r="409">
          <cell r="E409" t="str">
            <v>TOTAL</v>
          </cell>
        </row>
        <row r="410">
          <cell r="E410" t="str">
            <v>B.D.I</v>
          </cell>
        </row>
        <row r="413">
          <cell r="E413" t="str">
            <v>UNID</v>
          </cell>
        </row>
        <row r="414">
          <cell r="E414">
            <v>15</v>
          </cell>
        </row>
        <row r="415">
          <cell r="E415">
            <v>12</v>
          </cell>
        </row>
        <row r="416">
          <cell r="E416">
            <v>2.21</v>
          </cell>
        </row>
        <row r="417">
          <cell r="E417">
            <v>1.34</v>
          </cell>
        </row>
        <row r="418">
          <cell r="E418" t="str">
            <v>TOTAL</v>
          </cell>
        </row>
        <row r="419">
          <cell r="E419" t="str">
            <v>B.D.I</v>
          </cell>
        </row>
        <row r="422">
          <cell r="E422" t="str">
            <v>UNID</v>
          </cell>
        </row>
        <row r="423">
          <cell r="E423">
            <v>1</v>
          </cell>
        </row>
        <row r="424">
          <cell r="E424">
            <v>5</v>
          </cell>
        </row>
        <row r="425">
          <cell r="E425">
            <v>20</v>
          </cell>
        </row>
        <row r="426">
          <cell r="E426">
            <v>1.6</v>
          </cell>
        </row>
        <row r="427">
          <cell r="E427">
            <v>2.21</v>
          </cell>
        </row>
        <row r="428">
          <cell r="E428">
            <v>1.34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ilha1">
    <tabColor rgb="FF0070C0"/>
    <pageSetUpPr fitToPage="1"/>
  </sheetPr>
  <dimension ref="A1:S45"/>
  <sheetViews>
    <sheetView tabSelected="1" topLeftCell="A19" zoomScale="70" zoomScaleNormal="70" zoomScaleSheetLayoutView="70" workbookViewId="0">
      <selection activeCell="L7" sqref="L7"/>
    </sheetView>
  </sheetViews>
  <sheetFormatPr defaultRowHeight="15"/>
  <cols>
    <col min="1" max="3" width="21.7109375" style="407" customWidth="1"/>
    <col min="4" max="7" width="15.7109375" style="407" customWidth="1"/>
    <col min="8" max="11" width="26" style="407" customWidth="1"/>
    <col min="12" max="12" width="26" style="310" customWidth="1"/>
    <col min="13" max="13" width="23.5703125" style="404" bestFit="1" customWidth="1"/>
    <col min="14" max="16" width="13" customWidth="1"/>
    <col min="17" max="17" width="10.28515625" style="150" bestFit="1" customWidth="1"/>
    <col min="18" max="18" width="9.28515625" style="150" bestFit="1" customWidth="1"/>
    <col min="19" max="19" width="10.28515625" style="150" bestFit="1" customWidth="1"/>
  </cols>
  <sheetData>
    <row r="1" spans="1:14">
      <c r="A1" s="67" t="s">
        <v>310</v>
      </c>
      <c r="B1" s="67"/>
      <c r="C1" s="67"/>
      <c r="J1" s="407" t="s">
        <v>145</v>
      </c>
      <c r="K1" s="64"/>
      <c r="L1" s="64"/>
    </row>
    <row r="2" spans="1:14" s="1" customFormat="1" ht="24.75" customHeight="1">
      <c r="A2" s="455"/>
      <c r="B2" s="456"/>
      <c r="C2" s="456"/>
      <c r="D2" s="456"/>
      <c r="E2" s="456"/>
      <c r="F2" s="456"/>
      <c r="G2" s="456"/>
      <c r="H2" s="456"/>
      <c r="I2" s="456"/>
      <c r="J2" s="456"/>
      <c r="K2" s="457"/>
      <c r="L2" s="450" t="s">
        <v>304</v>
      </c>
      <c r="M2" s="405"/>
    </row>
    <row r="3" spans="1:14" s="1" customFormat="1" ht="25.5" customHeight="1">
      <c r="A3" s="458"/>
      <c r="B3" s="459"/>
      <c r="C3" s="459"/>
      <c r="D3" s="459"/>
      <c r="E3" s="459"/>
      <c r="F3" s="459"/>
      <c r="G3" s="459"/>
      <c r="H3" s="459"/>
      <c r="I3" s="459"/>
      <c r="J3" s="459"/>
      <c r="K3" s="460"/>
      <c r="L3" s="451"/>
      <c r="M3" s="405"/>
    </row>
    <row r="4" spans="1:14" s="1" customFormat="1" ht="28.5" customHeight="1">
      <c r="A4" s="461"/>
      <c r="B4" s="462"/>
      <c r="C4" s="462"/>
      <c r="D4" s="462"/>
      <c r="E4" s="462"/>
      <c r="F4" s="462"/>
      <c r="G4" s="462"/>
      <c r="H4" s="462"/>
      <c r="I4" s="462"/>
      <c r="J4" s="462"/>
      <c r="K4" s="463"/>
      <c r="L4" s="451"/>
      <c r="M4" s="405"/>
    </row>
    <row r="5" spans="1:14" ht="54.75" customHeight="1">
      <c r="A5" s="467" t="str">
        <f>A1</f>
        <v>EXECUÇÃO DE SERVIÇOS DE IMPLANTAÇÃO DE REVESTIMENTO PRIMÁRIO EM ESTRADAS VICINAIS DE MUNICÍPIOS DIVERSOS NA ÁREA DE ATUAÇÃO DA 2ª SUPERINTENDÊNCIA REGIONAL DA CODEVASF, NO ESTADO DA BAHIA</v>
      </c>
      <c r="B5" s="468"/>
      <c r="C5" s="468"/>
      <c r="D5" s="468"/>
      <c r="E5" s="468"/>
      <c r="F5" s="468"/>
      <c r="G5" s="468"/>
      <c r="H5" s="468"/>
      <c r="I5" s="468"/>
      <c r="J5" s="468"/>
      <c r="K5" s="469"/>
      <c r="L5" s="452"/>
    </row>
    <row r="6" spans="1:14" s="310" customFormat="1" ht="28.5" customHeight="1">
      <c r="A6" s="409"/>
      <c r="B6" s="453" t="s">
        <v>277</v>
      </c>
      <c r="C6" s="453"/>
      <c r="D6" s="453"/>
      <c r="E6" s="453"/>
      <c r="F6" s="453"/>
      <c r="G6" s="453"/>
      <c r="H6" s="453"/>
      <c r="I6" s="453"/>
      <c r="J6" s="453"/>
      <c r="K6" s="454"/>
      <c r="L6" s="345">
        <v>1.78E-2</v>
      </c>
      <c r="M6" s="404"/>
    </row>
    <row r="7" spans="1:14" ht="27" customHeight="1">
      <c r="A7" s="464" t="s">
        <v>0</v>
      </c>
      <c r="B7" s="464" t="s">
        <v>147</v>
      </c>
      <c r="C7" s="464" t="s">
        <v>148</v>
      </c>
      <c r="D7" s="435" t="s">
        <v>328</v>
      </c>
      <c r="E7" s="435"/>
      <c r="F7" s="449">
        <f>'BDI DIFERENCIADO'!D49</f>
        <v>0.15</v>
      </c>
      <c r="G7" s="435"/>
      <c r="H7" s="298" t="s">
        <v>327</v>
      </c>
      <c r="I7" s="295">
        <f>BDI!D21</f>
        <v>0.23089999999999999</v>
      </c>
      <c r="J7" s="296" t="s">
        <v>268</v>
      </c>
      <c r="K7" s="297"/>
      <c r="L7" s="297">
        <f>L38/I17</f>
        <v>11.640000000000004</v>
      </c>
    </row>
    <row r="8" spans="1:14" ht="15" customHeight="1">
      <c r="A8" s="465"/>
      <c r="B8" s="465"/>
      <c r="C8" s="465"/>
      <c r="D8" s="429" t="s">
        <v>1</v>
      </c>
      <c r="E8" s="430"/>
      <c r="F8" s="430"/>
      <c r="G8" s="431"/>
      <c r="H8" s="470" t="s">
        <v>3</v>
      </c>
      <c r="I8" s="471"/>
      <c r="J8" s="70" t="s">
        <v>4</v>
      </c>
      <c r="K8" s="71" t="s">
        <v>5</v>
      </c>
      <c r="L8" s="71"/>
    </row>
    <row r="9" spans="1:14" ht="15.75">
      <c r="A9" s="465"/>
      <c r="B9" s="465"/>
      <c r="C9" s="465"/>
      <c r="D9" s="429"/>
      <c r="E9" s="430"/>
      <c r="F9" s="430"/>
      <c r="G9" s="431"/>
      <c r="H9" s="472"/>
      <c r="I9" s="473"/>
      <c r="J9" s="417">
        <f>'ENC. SOCIAIS'!$E$48</f>
        <v>1.1446999999999998</v>
      </c>
      <c r="K9" s="417">
        <f>'ENC. SOCIAIS'!$F$48</f>
        <v>0.70909999999999995</v>
      </c>
      <c r="L9" s="72"/>
    </row>
    <row r="10" spans="1:14" ht="63">
      <c r="A10" s="466"/>
      <c r="B10" s="466"/>
      <c r="C10" s="466"/>
      <c r="D10" s="432"/>
      <c r="E10" s="433"/>
      <c r="F10" s="433"/>
      <c r="G10" s="434"/>
      <c r="H10" s="408" t="s">
        <v>6</v>
      </c>
      <c r="I10" s="73" t="s">
        <v>7</v>
      </c>
      <c r="J10" s="74" t="s">
        <v>302</v>
      </c>
      <c r="K10" s="75" t="s">
        <v>305</v>
      </c>
      <c r="L10" s="75" t="s">
        <v>303</v>
      </c>
      <c r="N10" s="270"/>
    </row>
    <row r="11" spans="1:14" ht="39.950000000000003" customHeight="1">
      <c r="A11" s="76">
        <v>1</v>
      </c>
      <c r="B11" s="76"/>
      <c r="C11" s="76"/>
      <c r="D11" s="474" t="s">
        <v>311</v>
      </c>
      <c r="E11" s="474"/>
      <c r="F11" s="474"/>
      <c r="G11" s="474"/>
      <c r="H11" s="77"/>
      <c r="I11" s="78"/>
      <c r="J11" s="77"/>
      <c r="K11" s="79"/>
      <c r="L11" s="79"/>
    </row>
    <row r="12" spans="1:14" ht="39.950000000000003" customHeight="1">
      <c r="A12" s="80" t="s">
        <v>17</v>
      </c>
      <c r="B12" s="80" t="s">
        <v>266</v>
      </c>
      <c r="C12" s="365" t="s">
        <v>23</v>
      </c>
      <c r="D12" s="436" t="s">
        <v>10</v>
      </c>
      <c r="E12" s="436"/>
      <c r="F12" s="436"/>
      <c r="G12" s="436"/>
      <c r="H12" s="311" t="s">
        <v>40</v>
      </c>
      <c r="I12" s="312">
        <f>'MEMÓRIA DE CÁLCULO'!D18</f>
        <v>6.25</v>
      </c>
      <c r="J12" s="81">
        <f>'CPU CODEVASF'!H49</f>
        <v>1295.33</v>
      </c>
      <c r="K12" s="81">
        <f t="shared" ref="K12:K18" si="0">ROUND(I12*J12,2)</f>
        <v>8095.81</v>
      </c>
      <c r="L12" s="81">
        <f t="shared" ref="L12:L18" si="1">ROUND(K12*(1+$L$6),2)</f>
        <v>8239.92</v>
      </c>
    </row>
    <row r="13" spans="1:14" ht="39.950000000000003" customHeight="1">
      <c r="A13" s="80" t="s">
        <v>370</v>
      </c>
      <c r="B13" s="80" t="s">
        <v>266</v>
      </c>
      <c r="C13" s="365" t="s">
        <v>21</v>
      </c>
      <c r="D13" s="436" t="s">
        <v>312</v>
      </c>
      <c r="E13" s="436"/>
      <c r="F13" s="436"/>
      <c r="G13" s="436"/>
      <c r="H13" s="81" t="s">
        <v>355</v>
      </c>
      <c r="I13" s="81">
        <f>'MEMÓRIA DE CÁLCULO'!D23</f>
        <v>183</v>
      </c>
      <c r="J13" s="81">
        <f>'CPU CODEVASF'!H34</f>
        <v>21.66</v>
      </c>
      <c r="K13" s="81">
        <f t="shared" si="0"/>
        <v>3963.78</v>
      </c>
      <c r="L13" s="81">
        <f t="shared" si="1"/>
        <v>4034.34</v>
      </c>
    </row>
    <row r="14" spans="1:14" s="369" customFormat="1" ht="39.950000000000003" customHeight="1">
      <c r="A14" s="80" t="s">
        <v>371</v>
      </c>
      <c r="B14" s="80" t="s">
        <v>266</v>
      </c>
      <c r="C14" s="365" t="s">
        <v>21</v>
      </c>
      <c r="D14" s="436" t="s">
        <v>313</v>
      </c>
      <c r="E14" s="436"/>
      <c r="F14" s="436"/>
      <c r="G14" s="436"/>
      <c r="H14" s="81" t="s">
        <v>355</v>
      </c>
      <c r="I14" s="81">
        <f>'MEMÓRIA DE CÁLCULO'!D28</f>
        <v>183</v>
      </c>
      <c r="J14" s="81">
        <f>J13</f>
        <v>21.66</v>
      </c>
      <c r="K14" s="81">
        <f t="shared" si="0"/>
        <v>3963.78</v>
      </c>
      <c r="L14" s="81">
        <f t="shared" si="1"/>
        <v>4034.34</v>
      </c>
      <c r="M14" s="404"/>
      <c r="N14" s="270"/>
    </row>
    <row r="15" spans="1:14" s="370" customFormat="1" ht="39.950000000000003" customHeight="1">
      <c r="A15" s="80" t="s">
        <v>372</v>
      </c>
      <c r="B15" s="83" t="s">
        <v>48</v>
      </c>
      <c r="C15" s="365">
        <v>5088</v>
      </c>
      <c r="D15" s="440" t="s">
        <v>323</v>
      </c>
      <c r="E15" s="441"/>
      <c r="F15" s="441"/>
      <c r="G15" s="442"/>
      <c r="H15" s="84" t="s">
        <v>11</v>
      </c>
      <c r="I15" s="81">
        <f>'MEMÓRIA DE CÁLCULO'!D33</f>
        <v>25</v>
      </c>
      <c r="J15" s="81">
        <f>ROUND(228.85*(1+$I$7),2)</f>
        <v>281.69</v>
      </c>
      <c r="K15" s="81">
        <f t="shared" ref="K15" si="2">ROUND(I15*J15,2)</f>
        <v>7042.25</v>
      </c>
      <c r="L15" s="81">
        <f t="shared" si="1"/>
        <v>7167.6</v>
      </c>
      <c r="M15" s="404"/>
    </row>
    <row r="16" spans="1:14" ht="39.950000000000003" customHeight="1">
      <c r="A16" s="80" t="s">
        <v>373</v>
      </c>
      <c r="B16" s="83" t="s">
        <v>266</v>
      </c>
      <c r="C16" s="365" t="s">
        <v>442</v>
      </c>
      <c r="D16" s="440" t="s">
        <v>358</v>
      </c>
      <c r="E16" s="441"/>
      <c r="F16" s="441"/>
      <c r="G16" s="442"/>
      <c r="H16" s="84" t="s">
        <v>136</v>
      </c>
      <c r="I16" s="81">
        <f>'MEMÓRIA DE CÁLCULO'!D38</f>
        <v>2.2999999999999998</v>
      </c>
      <c r="J16" s="81">
        <f>'CPU CODEVASF'!H83</f>
        <v>740.53</v>
      </c>
      <c r="K16" s="81">
        <f t="shared" si="0"/>
        <v>1703.22</v>
      </c>
      <c r="L16" s="81">
        <f t="shared" si="1"/>
        <v>1733.54</v>
      </c>
    </row>
    <row r="17" spans="1:16" s="303" customFormat="1" ht="39.950000000000003" customHeight="1">
      <c r="A17" s="80" t="s">
        <v>374</v>
      </c>
      <c r="B17" s="305" t="s">
        <v>266</v>
      </c>
      <c r="C17" s="366" t="s">
        <v>308</v>
      </c>
      <c r="D17" s="420" t="s">
        <v>272</v>
      </c>
      <c r="E17" s="421"/>
      <c r="F17" s="421"/>
      <c r="G17" s="422"/>
      <c r="H17" s="306" t="s">
        <v>11</v>
      </c>
      <c r="I17" s="307">
        <f>'MEMÓRIA DE CÁLCULO'!D43</f>
        <v>16100</v>
      </c>
      <c r="J17" s="308">
        <f>'CPU CODEVASF'!H61</f>
        <v>0.5</v>
      </c>
      <c r="K17" s="81">
        <f t="shared" si="0"/>
        <v>8050</v>
      </c>
      <c r="L17" s="81">
        <f t="shared" si="1"/>
        <v>8193.2900000000009</v>
      </c>
      <c r="M17" s="404"/>
      <c r="P17" s="69"/>
    </row>
    <row r="18" spans="1:16" s="293" customFormat="1" ht="39.950000000000003" customHeight="1">
      <c r="A18" s="80" t="s">
        <v>375</v>
      </c>
      <c r="B18" s="80" t="s">
        <v>266</v>
      </c>
      <c r="C18" s="365" t="s">
        <v>18</v>
      </c>
      <c r="D18" s="436" t="s">
        <v>357</v>
      </c>
      <c r="E18" s="436"/>
      <c r="F18" s="436"/>
      <c r="G18" s="436"/>
      <c r="H18" s="81" t="s">
        <v>11</v>
      </c>
      <c r="I18" s="81">
        <f>3.6*1.8</f>
        <v>6.48</v>
      </c>
      <c r="J18" s="81">
        <f>'CPU CODEVASF'!H24</f>
        <v>463.29</v>
      </c>
      <c r="K18" s="81">
        <f t="shared" si="0"/>
        <v>3002.12</v>
      </c>
      <c r="L18" s="81">
        <f t="shared" si="1"/>
        <v>3055.56</v>
      </c>
      <c r="M18" s="404"/>
    </row>
    <row r="19" spans="1:16" s="293" customFormat="1" ht="39.950000000000003" customHeight="1">
      <c r="A19" s="76">
        <v>2</v>
      </c>
      <c r="B19" s="76"/>
      <c r="C19" s="76"/>
      <c r="D19" s="443" t="s">
        <v>267</v>
      </c>
      <c r="E19" s="444"/>
      <c r="F19" s="444"/>
      <c r="G19" s="445"/>
      <c r="H19" s="77"/>
      <c r="I19" s="77"/>
      <c r="J19" s="82"/>
      <c r="K19" s="77"/>
      <c r="L19" s="79"/>
      <c r="M19" s="404"/>
      <c r="N19" s="395"/>
      <c r="P19" s="69"/>
    </row>
    <row r="20" spans="1:16" s="293" customFormat="1" ht="52.5" customHeight="1">
      <c r="A20" s="83" t="s">
        <v>22</v>
      </c>
      <c r="B20" s="83" t="s">
        <v>149</v>
      </c>
      <c r="C20" s="83">
        <v>5501700</v>
      </c>
      <c r="D20" s="426" t="s">
        <v>452</v>
      </c>
      <c r="E20" s="427"/>
      <c r="F20" s="427"/>
      <c r="G20" s="428"/>
      <c r="H20" s="81" t="s">
        <v>11</v>
      </c>
      <c r="I20" s="81">
        <f>'MEMÓRIA DE CÁLCULO'!F55</f>
        <v>8050</v>
      </c>
      <c r="J20" s="81">
        <f>ROUND(0.37*(1+$I$7),2)</f>
        <v>0.46</v>
      </c>
      <c r="K20" s="81">
        <f>ROUND(I20*J20,2)</f>
        <v>3703</v>
      </c>
      <c r="L20" s="81">
        <f>ROUND(K20*(1+$L$6),2)</f>
        <v>3768.91</v>
      </c>
      <c r="M20" s="404"/>
      <c r="O20" s="65"/>
    </row>
    <row r="21" spans="1:16" s="350" customFormat="1" ht="39.950000000000003" customHeight="1">
      <c r="A21" s="83" t="s">
        <v>24</v>
      </c>
      <c r="B21" s="83" t="s">
        <v>28</v>
      </c>
      <c r="C21" s="305">
        <v>100575</v>
      </c>
      <c r="D21" s="426" t="s">
        <v>340</v>
      </c>
      <c r="E21" s="427"/>
      <c r="F21" s="427"/>
      <c r="G21" s="428"/>
      <c r="H21" s="306" t="s">
        <v>11</v>
      </c>
      <c r="I21" s="81">
        <f>'MEMÓRIA DE CÁLCULO'!F60</f>
        <v>16100</v>
      </c>
      <c r="J21" s="81">
        <f>ROUND(0.12*(1+$I$7),2)</f>
        <v>0.15</v>
      </c>
      <c r="K21" s="81">
        <f>ROUND(I21*J21,2)</f>
        <v>2415</v>
      </c>
      <c r="L21" s="81">
        <f>ROUND(K21*(1+$L$6),2)</f>
        <v>2457.9899999999998</v>
      </c>
      <c r="M21" s="404"/>
    </row>
    <row r="22" spans="1:16" s="369" customFormat="1" ht="39.950000000000003" customHeight="1">
      <c r="A22" s="87">
        <v>3</v>
      </c>
      <c r="B22" s="87"/>
      <c r="C22" s="401"/>
      <c r="D22" s="88" t="s">
        <v>319</v>
      </c>
      <c r="E22" s="88"/>
      <c r="F22" s="88"/>
      <c r="G22" s="88"/>
      <c r="H22" s="89"/>
      <c r="I22" s="155"/>
      <c r="J22" s="90"/>
      <c r="K22" s="90"/>
      <c r="L22" s="79"/>
      <c r="M22" s="404"/>
      <c r="N22" s="395"/>
    </row>
    <row r="23" spans="1:16" s="369" customFormat="1" ht="39.950000000000003" customHeight="1">
      <c r="A23" s="85" t="s">
        <v>139</v>
      </c>
      <c r="B23" s="83" t="s">
        <v>48</v>
      </c>
      <c r="C23" s="85">
        <v>191</v>
      </c>
      <c r="D23" s="423" t="s">
        <v>359</v>
      </c>
      <c r="E23" s="424"/>
      <c r="F23" s="424"/>
      <c r="G23" s="425"/>
      <c r="H23" s="86" t="s">
        <v>12</v>
      </c>
      <c r="I23" s="81">
        <f>'MEMÓRIA DE CÁLCULO'!H67</f>
        <v>3220</v>
      </c>
      <c r="J23" s="81">
        <f>ROUND(13.69*(1+$F$7),2)</f>
        <v>15.74</v>
      </c>
      <c r="K23" s="81">
        <f>ROUND(I23*J23,2)</f>
        <v>50682.8</v>
      </c>
      <c r="L23" s="81">
        <f>ROUND(K23*(1+$L$6),2)</f>
        <v>51584.95</v>
      </c>
      <c r="M23" s="404"/>
    </row>
    <row r="24" spans="1:16" s="293" customFormat="1" ht="39.950000000000003" customHeight="1">
      <c r="A24" s="85" t="s">
        <v>376</v>
      </c>
      <c r="B24" s="83" t="s">
        <v>28</v>
      </c>
      <c r="C24" s="83">
        <v>93591</v>
      </c>
      <c r="D24" s="426" t="s">
        <v>401</v>
      </c>
      <c r="E24" s="427"/>
      <c r="F24" s="427"/>
      <c r="G24" s="428"/>
      <c r="H24" s="81" t="s">
        <v>329</v>
      </c>
      <c r="I24" s="81">
        <f>'MEMÓRIA DE CÁLCULO'!F72</f>
        <v>16100</v>
      </c>
      <c r="J24" s="81">
        <f>ROUND(2.1*(1+$I$7),2)</f>
        <v>2.58</v>
      </c>
      <c r="K24" s="81">
        <f>ROUND(I24*J24,2)</f>
        <v>41538</v>
      </c>
      <c r="L24" s="81">
        <f>ROUND(K24*(1+$L$6),2)</f>
        <v>42277.38</v>
      </c>
      <c r="M24" s="404"/>
      <c r="O24" s="65"/>
    </row>
    <row r="25" spans="1:16" s="369" customFormat="1" ht="39.950000000000003" customHeight="1">
      <c r="A25" s="85" t="s">
        <v>377</v>
      </c>
      <c r="B25" s="83" t="s">
        <v>149</v>
      </c>
      <c r="C25" s="83">
        <v>4015612</v>
      </c>
      <c r="D25" s="426" t="s">
        <v>356</v>
      </c>
      <c r="E25" s="427"/>
      <c r="F25" s="427"/>
      <c r="G25" s="428"/>
      <c r="H25" s="81" t="s">
        <v>12</v>
      </c>
      <c r="I25" s="81">
        <f>'MEMÓRIA DE CÁLCULO'!H77</f>
        <v>3220</v>
      </c>
      <c r="J25" s="81">
        <f>ROUND(8.71*(1+$I$7),2)</f>
        <v>10.72</v>
      </c>
      <c r="K25" s="81">
        <f>ROUND(I25*J25,2)</f>
        <v>34518.400000000001</v>
      </c>
      <c r="L25" s="81">
        <f>ROUND(K25*(1+$L$6),2)</f>
        <v>35132.83</v>
      </c>
      <c r="M25" s="404"/>
      <c r="O25" s="65"/>
    </row>
    <row r="26" spans="1:16" ht="39.950000000000003" customHeight="1">
      <c r="A26" s="76">
        <v>4</v>
      </c>
      <c r="B26" s="76"/>
      <c r="C26" s="76"/>
      <c r="D26" s="446" t="s">
        <v>315</v>
      </c>
      <c r="E26" s="447"/>
      <c r="F26" s="447"/>
      <c r="G26" s="448"/>
      <c r="H26" s="77"/>
      <c r="I26" s="77"/>
      <c r="J26" s="82"/>
      <c r="K26" s="77"/>
      <c r="L26" s="79"/>
      <c r="N26" s="395"/>
    </row>
    <row r="27" spans="1:16" s="369" customFormat="1" ht="39.950000000000003" customHeight="1">
      <c r="A27" s="85" t="s">
        <v>378</v>
      </c>
      <c r="B27" s="83" t="s">
        <v>48</v>
      </c>
      <c r="C27" s="85">
        <v>9927</v>
      </c>
      <c r="D27" s="420" t="s">
        <v>322</v>
      </c>
      <c r="E27" s="421"/>
      <c r="F27" s="421"/>
      <c r="G27" s="422"/>
      <c r="H27" s="84" t="s">
        <v>12</v>
      </c>
      <c r="I27" s="81">
        <f>'MEMÓRIA DE CÁLCULO'!H84</f>
        <v>38.08</v>
      </c>
      <c r="J27" s="81">
        <f>ROUND(7.6*(1+$I$7),2)</f>
        <v>9.35</v>
      </c>
      <c r="K27" s="81">
        <f>ROUND(I27*J27,2)</f>
        <v>356.05</v>
      </c>
      <c r="L27" s="81">
        <f>ROUND(K27*(1+$L$6),2)</f>
        <v>362.39</v>
      </c>
      <c r="M27" s="404"/>
    </row>
    <row r="28" spans="1:16" s="370" customFormat="1" ht="39.950000000000003" customHeight="1">
      <c r="A28" s="85" t="s">
        <v>379</v>
      </c>
      <c r="B28" s="83" t="s">
        <v>149</v>
      </c>
      <c r="C28" s="85">
        <v>5502114</v>
      </c>
      <c r="D28" s="420" t="s">
        <v>338</v>
      </c>
      <c r="E28" s="421"/>
      <c r="F28" s="421"/>
      <c r="G28" s="422"/>
      <c r="H28" s="84" t="s">
        <v>12</v>
      </c>
      <c r="I28" s="81">
        <f>'MEMÓRIA DE CÁLCULO'!H90</f>
        <v>448.5</v>
      </c>
      <c r="J28" s="81">
        <f>ROUND(5.65*(1+$I$7),2)</f>
        <v>6.95</v>
      </c>
      <c r="K28" s="81">
        <f>ROUND(I28*J28,2)</f>
        <v>3117.08</v>
      </c>
      <c r="L28" s="81">
        <f>ROUND(K28*(1+$L$6),2)</f>
        <v>3172.56</v>
      </c>
      <c r="M28" s="404"/>
    </row>
    <row r="29" spans="1:16" ht="39.950000000000003" customHeight="1">
      <c r="A29" s="85" t="s">
        <v>380</v>
      </c>
      <c r="B29" s="83" t="s">
        <v>266</v>
      </c>
      <c r="C29" s="85" t="s">
        <v>330</v>
      </c>
      <c r="D29" s="420" t="s">
        <v>337</v>
      </c>
      <c r="E29" s="421"/>
      <c r="F29" s="421"/>
      <c r="G29" s="422"/>
      <c r="H29" s="84" t="s">
        <v>16</v>
      </c>
      <c r="I29" s="81">
        <f>'MEMÓRIA DE CÁLCULO'!F95</f>
        <v>14</v>
      </c>
      <c r="J29" s="81">
        <f>'CPU CODEVASF'!H73</f>
        <v>410.56</v>
      </c>
      <c r="K29" s="81">
        <f>ROUND(I29*J29,2)</f>
        <v>5747.84</v>
      </c>
      <c r="L29" s="81">
        <f>ROUND(K29*(1+$L$6),2)</f>
        <v>5850.15</v>
      </c>
    </row>
    <row r="30" spans="1:16" s="395" customFormat="1" ht="39.950000000000003" customHeight="1">
      <c r="A30" s="85" t="s">
        <v>381</v>
      </c>
      <c r="B30" s="83" t="s">
        <v>149</v>
      </c>
      <c r="C30" s="83">
        <v>5915320</v>
      </c>
      <c r="D30" s="426" t="s">
        <v>409</v>
      </c>
      <c r="E30" s="427"/>
      <c r="F30" s="427"/>
      <c r="G30" s="428"/>
      <c r="H30" s="81" t="s">
        <v>314</v>
      </c>
      <c r="I30" s="81">
        <f>'MEMÓRIA DE CÁLCULO'!H100</f>
        <v>369.6</v>
      </c>
      <c r="J30" s="81">
        <f>ROUND(0.5*(1+$I$7),2)</f>
        <v>0.62</v>
      </c>
      <c r="K30" s="81">
        <f>ROUND(I30*J30,2)</f>
        <v>229.15</v>
      </c>
      <c r="L30" s="81">
        <f>ROUND(K30*(1+$L$6),2)</f>
        <v>233.23</v>
      </c>
      <c r="M30" s="404"/>
      <c r="O30" s="65"/>
    </row>
    <row r="31" spans="1:16" ht="39.950000000000003" customHeight="1">
      <c r="A31" s="85" t="s">
        <v>382</v>
      </c>
      <c r="B31" s="83" t="s">
        <v>149</v>
      </c>
      <c r="C31" s="83">
        <v>804101</v>
      </c>
      <c r="D31" s="420" t="s">
        <v>339</v>
      </c>
      <c r="E31" s="421"/>
      <c r="F31" s="421"/>
      <c r="G31" s="422"/>
      <c r="H31" s="84" t="s">
        <v>9</v>
      </c>
      <c r="I31" s="81">
        <f>'MEMÓRIA DE CÁLCULO'!F106</f>
        <v>4</v>
      </c>
      <c r="J31" s="81">
        <f>ROUND(1032.81*(1+$I$7),2)</f>
        <v>1271.29</v>
      </c>
      <c r="K31" s="81">
        <f>ROUND(I31*J31,2)</f>
        <v>5085.16</v>
      </c>
      <c r="L31" s="81">
        <f>ROUND(K31*(1+$L$6),2)</f>
        <v>5175.68</v>
      </c>
    </row>
    <row r="32" spans="1:16" ht="39.950000000000003" customHeight="1">
      <c r="A32" s="87">
        <v>5</v>
      </c>
      <c r="B32" s="87"/>
      <c r="C32" s="87"/>
      <c r="D32" s="88" t="s">
        <v>316</v>
      </c>
      <c r="E32" s="88"/>
      <c r="F32" s="88"/>
      <c r="G32" s="88"/>
      <c r="H32" s="89"/>
      <c r="I32" s="155"/>
      <c r="J32" s="90"/>
      <c r="K32" s="90"/>
      <c r="L32" s="79"/>
      <c r="N32" s="395"/>
    </row>
    <row r="33" spans="1:14" ht="39.950000000000003" customHeight="1">
      <c r="A33" s="85" t="s">
        <v>383</v>
      </c>
      <c r="B33" s="83" t="s">
        <v>149</v>
      </c>
      <c r="C33" s="85">
        <v>5213383</v>
      </c>
      <c r="D33" s="423" t="s">
        <v>342</v>
      </c>
      <c r="E33" s="424"/>
      <c r="F33" s="424"/>
      <c r="G33" s="425"/>
      <c r="H33" s="86" t="s">
        <v>341</v>
      </c>
      <c r="I33" s="81">
        <f>'MEMÓRIA DE CÁLCULO'!F115</f>
        <v>120</v>
      </c>
      <c r="J33" s="81">
        <f>ROUND(1.3*(1+$I$7),2)</f>
        <v>1.6</v>
      </c>
      <c r="K33" s="81">
        <f>ROUND(I33*J33,2)</f>
        <v>192</v>
      </c>
      <c r="L33" s="81">
        <f>ROUND(K33*(1+$L$6),2)</f>
        <v>195.42</v>
      </c>
    </row>
    <row r="34" spans="1:14" s="369" customFormat="1" ht="39.950000000000003" customHeight="1">
      <c r="A34" s="85" t="s">
        <v>384</v>
      </c>
      <c r="B34" s="83" t="s">
        <v>149</v>
      </c>
      <c r="C34" s="85">
        <v>5212556</v>
      </c>
      <c r="D34" s="423" t="s">
        <v>317</v>
      </c>
      <c r="E34" s="424"/>
      <c r="F34" s="424"/>
      <c r="G34" s="425"/>
      <c r="H34" s="86" t="s">
        <v>341</v>
      </c>
      <c r="I34" s="81">
        <f>'MEMÓRIA DE CÁLCULO'!F120</f>
        <v>120</v>
      </c>
      <c r="J34" s="81">
        <f>ROUND(1.5*(1+$I$7),2)</f>
        <v>1.85</v>
      </c>
      <c r="K34" s="81">
        <f>ROUND(I34*J34,2)</f>
        <v>222</v>
      </c>
      <c r="L34" s="81">
        <f>ROUND(K34*(1+$L$6),2)</f>
        <v>225.95</v>
      </c>
      <c r="M34" s="404"/>
    </row>
    <row r="35" spans="1:14" s="369" customFormat="1" ht="39.950000000000003" customHeight="1">
      <c r="A35" s="85" t="s">
        <v>385</v>
      </c>
      <c r="B35" s="83" t="s">
        <v>48</v>
      </c>
      <c r="C35" s="85">
        <v>5156</v>
      </c>
      <c r="D35" s="423" t="s">
        <v>318</v>
      </c>
      <c r="E35" s="424"/>
      <c r="F35" s="424"/>
      <c r="G35" s="425"/>
      <c r="H35" s="86" t="s">
        <v>16</v>
      </c>
      <c r="I35" s="81">
        <f>'MEMÓRIA DE CÁLCULO'!F125</f>
        <v>98.56</v>
      </c>
      <c r="J35" s="81">
        <f>ROUND(2.91*(1+$I$7),2)</f>
        <v>3.58</v>
      </c>
      <c r="K35" s="81">
        <f>ROUND(I35*J35,2)</f>
        <v>352.84</v>
      </c>
      <c r="L35" s="81">
        <f>ROUND(K35*(1+$L$6),2)</f>
        <v>359.12</v>
      </c>
      <c r="M35" s="404"/>
    </row>
    <row r="36" spans="1:14" s="370" customFormat="1" ht="39.950000000000003" customHeight="1">
      <c r="A36" s="87">
        <v>6</v>
      </c>
      <c r="B36" s="87"/>
      <c r="C36" s="87"/>
      <c r="D36" s="88" t="s">
        <v>324</v>
      </c>
      <c r="E36" s="88"/>
      <c r="F36" s="88"/>
      <c r="G36" s="88"/>
      <c r="H36" s="89"/>
      <c r="I36" s="155"/>
      <c r="J36" s="90"/>
      <c r="K36" s="90"/>
      <c r="L36" s="79"/>
      <c r="M36" s="404"/>
      <c r="N36" s="395"/>
    </row>
    <row r="37" spans="1:14" s="370" customFormat="1" ht="39.950000000000003" customHeight="1">
      <c r="A37" s="85" t="s">
        <v>386</v>
      </c>
      <c r="B37" s="83" t="s">
        <v>48</v>
      </c>
      <c r="C37" s="85">
        <v>8328</v>
      </c>
      <c r="D37" s="423" t="s">
        <v>325</v>
      </c>
      <c r="E37" s="424"/>
      <c r="F37" s="424"/>
      <c r="G37" s="425"/>
      <c r="H37" s="86" t="s">
        <v>11</v>
      </c>
      <c r="I37" s="81">
        <v>25</v>
      </c>
      <c r="J37" s="81">
        <f>ROUND(4.75*(1+$I$7),2)</f>
        <v>5.85</v>
      </c>
      <c r="K37" s="81">
        <f>ROUND(I37*J37,2)</f>
        <v>146.25</v>
      </c>
      <c r="L37" s="81">
        <f>ROUND(K37*(1+$L$6),2)</f>
        <v>148.85</v>
      </c>
      <c r="M37" s="404"/>
    </row>
    <row r="38" spans="1:14" ht="39.950000000000003" customHeight="1">
      <c r="A38" s="437" t="s">
        <v>14</v>
      </c>
      <c r="B38" s="438"/>
      <c r="C38" s="438"/>
      <c r="D38" s="438"/>
      <c r="E38" s="438"/>
      <c r="F38" s="438"/>
      <c r="G38" s="438"/>
      <c r="H38" s="438"/>
      <c r="I38" s="438"/>
      <c r="J38" s="439"/>
      <c r="K38" s="346">
        <f>SUM(K12:K37)</f>
        <v>184126.52999999997</v>
      </c>
      <c r="L38" s="91">
        <f>SUM(L12:L37)</f>
        <v>187404.00000000006</v>
      </c>
      <c r="M38" s="416"/>
    </row>
    <row r="39" spans="1:14" ht="39.950000000000003" customHeight="1">
      <c r="A39" s="294" t="s">
        <v>269</v>
      </c>
      <c r="K39" s="270"/>
      <c r="L39" s="270"/>
    </row>
    <row r="40" spans="1:14" ht="39.950000000000003" customHeight="1"/>
    <row r="41" spans="1:14" ht="39.950000000000003" customHeight="1">
      <c r="K41" s="415"/>
    </row>
    <row r="45" spans="1:14" ht="25.5" customHeight="1"/>
  </sheetData>
  <mergeCells count="36">
    <mergeCell ref="D15:G15"/>
    <mergeCell ref="F7:G7"/>
    <mergeCell ref="D30:G30"/>
    <mergeCell ref="L2:L5"/>
    <mergeCell ref="D31:G31"/>
    <mergeCell ref="B6:K6"/>
    <mergeCell ref="A2:K4"/>
    <mergeCell ref="B7:B10"/>
    <mergeCell ref="A7:A10"/>
    <mergeCell ref="A5:K5"/>
    <mergeCell ref="C7:C10"/>
    <mergeCell ref="H8:I9"/>
    <mergeCell ref="D11:G11"/>
    <mergeCell ref="D13:G13"/>
    <mergeCell ref="D12:G12"/>
    <mergeCell ref="D8:G10"/>
    <mergeCell ref="D7:E7"/>
    <mergeCell ref="D14:G14"/>
    <mergeCell ref="A38:J38"/>
    <mergeCell ref="D16:G16"/>
    <mergeCell ref="D33:G33"/>
    <mergeCell ref="D18:G18"/>
    <mergeCell ref="D19:G19"/>
    <mergeCell ref="D20:G20"/>
    <mergeCell ref="D24:G24"/>
    <mergeCell ref="D17:G17"/>
    <mergeCell ref="D23:G23"/>
    <mergeCell ref="D26:G26"/>
    <mergeCell ref="D29:G29"/>
    <mergeCell ref="D27:G27"/>
    <mergeCell ref="D35:G35"/>
    <mergeCell ref="D28:G28"/>
    <mergeCell ref="D37:G37"/>
    <mergeCell ref="D25:G25"/>
    <mergeCell ref="D34:G34"/>
    <mergeCell ref="D21:G21"/>
  </mergeCells>
  <phoneticPr fontId="74"/>
  <pageMargins left="0.51181102362204722" right="0.51181102362204722" top="0.78740157480314965" bottom="0.78740157480314965" header="0.31496062992125984" footer="0.31496062992125984"/>
  <pageSetup paperSize="9" scale="39" fitToHeight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Planilha7">
    <tabColor rgb="FF00B050"/>
    <pageSetUpPr fitToPage="1"/>
  </sheetPr>
  <dimension ref="A1:BI58"/>
  <sheetViews>
    <sheetView showGridLines="0" view="pageBreakPreview" zoomScaleSheetLayoutView="100" workbookViewId="0">
      <selection activeCell="E17" sqref="E17"/>
    </sheetView>
  </sheetViews>
  <sheetFormatPr defaultRowHeight="12.75"/>
  <cols>
    <col min="1" max="1" width="26.7109375" style="1" customWidth="1"/>
    <col min="2" max="2" width="52.42578125" style="1" customWidth="1"/>
    <col min="3" max="4" width="21.42578125" style="1" hidden="1" customWidth="1"/>
    <col min="5" max="6" width="26.7109375" style="1" customWidth="1"/>
    <col min="7" max="257" width="9.140625" style="1"/>
    <col min="258" max="258" width="32.5703125" style="1" customWidth="1"/>
    <col min="259" max="259" width="11.85546875" style="1" customWidth="1"/>
    <col min="260" max="261" width="13.5703125" style="1" customWidth="1"/>
    <col min="262" max="262" width="13.140625" style="1" customWidth="1"/>
    <col min="263" max="513" width="9.140625" style="1"/>
    <col min="514" max="514" width="32.5703125" style="1" customWidth="1"/>
    <col min="515" max="515" width="11.85546875" style="1" customWidth="1"/>
    <col min="516" max="517" width="13.5703125" style="1" customWidth="1"/>
    <col min="518" max="518" width="13.140625" style="1" customWidth="1"/>
    <col min="519" max="769" width="9.140625" style="1"/>
    <col min="770" max="770" width="32.5703125" style="1" customWidth="1"/>
    <col min="771" max="771" width="11.85546875" style="1" customWidth="1"/>
    <col min="772" max="773" width="13.5703125" style="1" customWidth="1"/>
    <col min="774" max="774" width="13.140625" style="1" customWidth="1"/>
    <col min="775" max="1025" width="9.140625" style="1"/>
    <col min="1026" max="1026" width="32.5703125" style="1" customWidth="1"/>
    <col min="1027" max="1027" width="11.85546875" style="1" customWidth="1"/>
    <col min="1028" max="1029" width="13.5703125" style="1" customWidth="1"/>
    <col min="1030" max="1030" width="13.140625" style="1" customWidth="1"/>
    <col min="1031" max="1281" width="9.140625" style="1"/>
    <col min="1282" max="1282" width="32.5703125" style="1" customWidth="1"/>
    <col min="1283" max="1283" width="11.85546875" style="1" customWidth="1"/>
    <col min="1284" max="1285" width="13.5703125" style="1" customWidth="1"/>
    <col min="1286" max="1286" width="13.140625" style="1" customWidth="1"/>
    <col min="1287" max="1537" width="9.140625" style="1"/>
    <col min="1538" max="1538" width="32.5703125" style="1" customWidth="1"/>
    <col min="1539" max="1539" width="11.85546875" style="1" customWidth="1"/>
    <col min="1540" max="1541" width="13.5703125" style="1" customWidth="1"/>
    <col min="1542" max="1542" width="13.140625" style="1" customWidth="1"/>
    <col min="1543" max="1793" width="9.140625" style="1"/>
    <col min="1794" max="1794" width="32.5703125" style="1" customWidth="1"/>
    <col min="1795" max="1795" width="11.85546875" style="1" customWidth="1"/>
    <col min="1796" max="1797" width="13.5703125" style="1" customWidth="1"/>
    <col min="1798" max="1798" width="13.140625" style="1" customWidth="1"/>
    <col min="1799" max="2049" width="9.140625" style="1"/>
    <col min="2050" max="2050" width="32.5703125" style="1" customWidth="1"/>
    <col min="2051" max="2051" width="11.85546875" style="1" customWidth="1"/>
    <col min="2052" max="2053" width="13.5703125" style="1" customWidth="1"/>
    <col min="2054" max="2054" width="13.140625" style="1" customWidth="1"/>
    <col min="2055" max="2305" width="9.140625" style="1"/>
    <col min="2306" max="2306" width="32.5703125" style="1" customWidth="1"/>
    <col min="2307" max="2307" width="11.85546875" style="1" customWidth="1"/>
    <col min="2308" max="2309" width="13.5703125" style="1" customWidth="1"/>
    <col min="2310" max="2310" width="13.140625" style="1" customWidth="1"/>
    <col min="2311" max="2561" width="9.140625" style="1"/>
    <col min="2562" max="2562" width="32.5703125" style="1" customWidth="1"/>
    <col min="2563" max="2563" width="11.85546875" style="1" customWidth="1"/>
    <col min="2564" max="2565" width="13.5703125" style="1" customWidth="1"/>
    <col min="2566" max="2566" width="13.140625" style="1" customWidth="1"/>
    <col min="2567" max="2817" width="9.140625" style="1"/>
    <col min="2818" max="2818" width="32.5703125" style="1" customWidth="1"/>
    <col min="2819" max="2819" width="11.85546875" style="1" customWidth="1"/>
    <col min="2820" max="2821" width="13.5703125" style="1" customWidth="1"/>
    <col min="2822" max="2822" width="13.140625" style="1" customWidth="1"/>
    <col min="2823" max="3073" width="9.140625" style="1"/>
    <col min="3074" max="3074" width="32.5703125" style="1" customWidth="1"/>
    <col min="3075" max="3075" width="11.85546875" style="1" customWidth="1"/>
    <col min="3076" max="3077" width="13.5703125" style="1" customWidth="1"/>
    <col min="3078" max="3078" width="13.140625" style="1" customWidth="1"/>
    <col min="3079" max="3329" width="9.140625" style="1"/>
    <col min="3330" max="3330" width="32.5703125" style="1" customWidth="1"/>
    <col min="3331" max="3331" width="11.85546875" style="1" customWidth="1"/>
    <col min="3332" max="3333" width="13.5703125" style="1" customWidth="1"/>
    <col min="3334" max="3334" width="13.140625" style="1" customWidth="1"/>
    <col min="3335" max="3585" width="9.140625" style="1"/>
    <col min="3586" max="3586" width="32.5703125" style="1" customWidth="1"/>
    <col min="3587" max="3587" width="11.85546875" style="1" customWidth="1"/>
    <col min="3588" max="3589" width="13.5703125" style="1" customWidth="1"/>
    <col min="3590" max="3590" width="13.140625" style="1" customWidth="1"/>
    <col min="3591" max="3841" width="9.140625" style="1"/>
    <col min="3842" max="3842" width="32.5703125" style="1" customWidth="1"/>
    <col min="3843" max="3843" width="11.85546875" style="1" customWidth="1"/>
    <col min="3844" max="3845" width="13.5703125" style="1" customWidth="1"/>
    <col min="3846" max="3846" width="13.140625" style="1" customWidth="1"/>
    <col min="3847" max="4097" width="9.140625" style="1"/>
    <col min="4098" max="4098" width="32.5703125" style="1" customWidth="1"/>
    <col min="4099" max="4099" width="11.85546875" style="1" customWidth="1"/>
    <col min="4100" max="4101" width="13.5703125" style="1" customWidth="1"/>
    <col min="4102" max="4102" width="13.140625" style="1" customWidth="1"/>
    <col min="4103" max="4353" width="9.140625" style="1"/>
    <col min="4354" max="4354" width="32.5703125" style="1" customWidth="1"/>
    <col min="4355" max="4355" width="11.85546875" style="1" customWidth="1"/>
    <col min="4356" max="4357" width="13.5703125" style="1" customWidth="1"/>
    <col min="4358" max="4358" width="13.140625" style="1" customWidth="1"/>
    <col min="4359" max="4609" width="9.140625" style="1"/>
    <col min="4610" max="4610" width="32.5703125" style="1" customWidth="1"/>
    <col min="4611" max="4611" width="11.85546875" style="1" customWidth="1"/>
    <col min="4612" max="4613" width="13.5703125" style="1" customWidth="1"/>
    <col min="4614" max="4614" width="13.140625" style="1" customWidth="1"/>
    <col min="4615" max="4865" width="9.140625" style="1"/>
    <col min="4866" max="4866" width="32.5703125" style="1" customWidth="1"/>
    <col min="4867" max="4867" width="11.85546875" style="1" customWidth="1"/>
    <col min="4868" max="4869" width="13.5703125" style="1" customWidth="1"/>
    <col min="4870" max="4870" width="13.140625" style="1" customWidth="1"/>
    <col min="4871" max="5121" width="9.140625" style="1"/>
    <col min="5122" max="5122" width="32.5703125" style="1" customWidth="1"/>
    <col min="5123" max="5123" width="11.85546875" style="1" customWidth="1"/>
    <col min="5124" max="5125" width="13.5703125" style="1" customWidth="1"/>
    <col min="5126" max="5126" width="13.140625" style="1" customWidth="1"/>
    <col min="5127" max="5377" width="9.140625" style="1"/>
    <col min="5378" max="5378" width="32.5703125" style="1" customWidth="1"/>
    <col min="5379" max="5379" width="11.85546875" style="1" customWidth="1"/>
    <col min="5380" max="5381" width="13.5703125" style="1" customWidth="1"/>
    <col min="5382" max="5382" width="13.140625" style="1" customWidth="1"/>
    <col min="5383" max="5633" width="9.140625" style="1"/>
    <col min="5634" max="5634" width="32.5703125" style="1" customWidth="1"/>
    <col min="5635" max="5635" width="11.85546875" style="1" customWidth="1"/>
    <col min="5636" max="5637" width="13.5703125" style="1" customWidth="1"/>
    <col min="5638" max="5638" width="13.140625" style="1" customWidth="1"/>
    <col min="5639" max="5889" width="9.140625" style="1"/>
    <col min="5890" max="5890" width="32.5703125" style="1" customWidth="1"/>
    <col min="5891" max="5891" width="11.85546875" style="1" customWidth="1"/>
    <col min="5892" max="5893" width="13.5703125" style="1" customWidth="1"/>
    <col min="5894" max="5894" width="13.140625" style="1" customWidth="1"/>
    <col min="5895" max="6145" width="9.140625" style="1"/>
    <col min="6146" max="6146" width="32.5703125" style="1" customWidth="1"/>
    <col min="6147" max="6147" width="11.85546875" style="1" customWidth="1"/>
    <col min="6148" max="6149" width="13.5703125" style="1" customWidth="1"/>
    <col min="6150" max="6150" width="13.140625" style="1" customWidth="1"/>
    <col min="6151" max="6401" width="9.140625" style="1"/>
    <col min="6402" max="6402" width="32.5703125" style="1" customWidth="1"/>
    <col min="6403" max="6403" width="11.85546875" style="1" customWidth="1"/>
    <col min="6404" max="6405" width="13.5703125" style="1" customWidth="1"/>
    <col min="6406" max="6406" width="13.140625" style="1" customWidth="1"/>
    <col min="6407" max="6657" width="9.140625" style="1"/>
    <col min="6658" max="6658" width="32.5703125" style="1" customWidth="1"/>
    <col min="6659" max="6659" width="11.85546875" style="1" customWidth="1"/>
    <col min="6660" max="6661" width="13.5703125" style="1" customWidth="1"/>
    <col min="6662" max="6662" width="13.140625" style="1" customWidth="1"/>
    <col min="6663" max="6913" width="9.140625" style="1"/>
    <col min="6914" max="6914" width="32.5703125" style="1" customWidth="1"/>
    <col min="6915" max="6915" width="11.85546875" style="1" customWidth="1"/>
    <col min="6916" max="6917" width="13.5703125" style="1" customWidth="1"/>
    <col min="6918" max="6918" width="13.140625" style="1" customWidth="1"/>
    <col min="6919" max="7169" width="9.140625" style="1"/>
    <col min="7170" max="7170" width="32.5703125" style="1" customWidth="1"/>
    <col min="7171" max="7171" width="11.85546875" style="1" customWidth="1"/>
    <col min="7172" max="7173" width="13.5703125" style="1" customWidth="1"/>
    <col min="7174" max="7174" width="13.140625" style="1" customWidth="1"/>
    <col min="7175" max="7425" width="9.140625" style="1"/>
    <col min="7426" max="7426" width="32.5703125" style="1" customWidth="1"/>
    <col min="7427" max="7427" width="11.85546875" style="1" customWidth="1"/>
    <col min="7428" max="7429" width="13.5703125" style="1" customWidth="1"/>
    <col min="7430" max="7430" width="13.140625" style="1" customWidth="1"/>
    <col min="7431" max="7681" width="9.140625" style="1"/>
    <col min="7682" max="7682" width="32.5703125" style="1" customWidth="1"/>
    <col min="7683" max="7683" width="11.85546875" style="1" customWidth="1"/>
    <col min="7684" max="7685" width="13.5703125" style="1" customWidth="1"/>
    <col min="7686" max="7686" width="13.140625" style="1" customWidth="1"/>
    <col min="7687" max="7937" width="9.140625" style="1"/>
    <col min="7938" max="7938" width="32.5703125" style="1" customWidth="1"/>
    <col min="7939" max="7939" width="11.85546875" style="1" customWidth="1"/>
    <col min="7940" max="7941" width="13.5703125" style="1" customWidth="1"/>
    <col min="7942" max="7942" width="13.140625" style="1" customWidth="1"/>
    <col min="7943" max="8193" width="9.140625" style="1"/>
    <col min="8194" max="8194" width="32.5703125" style="1" customWidth="1"/>
    <col min="8195" max="8195" width="11.85546875" style="1" customWidth="1"/>
    <col min="8196" max="8197" width="13.5703125" style="1" customWidth="1"/>
    <col min="8198" max="8198" width="13.140625" style="1" customWidth="1"/>
    <col min="8199" max="8449" width="9.140625" style="1"/>
    <col min="8450" max="8450" width="32.5703125" style="1" customWidth="1"/>
    <col min="8451" max="8451" width="11.85546875" style="1" customWidth="1"/>
    <col min="8452" max="8453" width="13.5703125" style="1" customWidth="1"/>
    <col min="8454" max="8454" width="13.140625" style="1" customWidth="1"/>
    <col min="8455" max="8705" width="9.140625" style="1"/>
    <col min="8706" max="8706" width="32.5703125" style="1" customWidth="1"/>
    <col min="8707" max="8707" width="11.85546875" style="1" customWidth="1"/>
    <col min="8708" max="8709" width="13.5703125" style="1" customWidth="1"/>
    <col min="8710" max="8710" width="13.140625" style="1" customWidth="1"/>
    <col min="8711" max="8961" width="9.140625" style="1"/>
    <col min="8962" max="8962" width="32.5703125" style="1" customWidth="1"/>
    <col min="8963" max="8963" width="11.85546875" style="1" customWidth="1"/>
    <col min="8964" max="8965" width="13.5703125" style="1" customWidth="1"/>
    <col min="8966" max="8966" width="13.140625" style="1" customWidth="1"/>
    <col min="8967" max="9217" width="9.140625" style="1"/>
    <col min="9218" max="9218" width="32.5703125" style="1" customWidth="1"/>
    <col min="9219" max="9219" width="11.85546875" style="1" customWidth="1"/>
    <col min="9220" max="9221" width="13.5703125" style="1" customWidth="1"/>
    <col min="9222" max="9222" width="13.140625" style="1" customWidth="1"/>
    <col min="9223" max="9473" width="9.140625" style="1"/>
    <col min="9474" max="9474" width="32.5703125" style="1" customWidth="1"/>
    <col min="9475" max="9475" width="11.85546875" style="1" customWidth="1"/>
    <col min="9476" max="9477" width="13.5703125" style="1" customWidth="1"/>
    <col min="9478" max="9478" width="13.140625" style="1" customWidth="1"/>
    <col min="9479" max="9729" width="9.140625" style="1"/>
    <col min="9730" max="9730" width="32.5703125" style="1" customWidth="1"/>
    <col min="9731" max="9731" width="11.85546875" style="1" customWidth="1"/>
    <col min="9732" max="9733" width="13.5703125" style="1" customWidth="1"/>
    <col min="9734" max="9734" width="13.140625" style="1" customWidth="1"/>
    <col min="9735" max="9985" width="9.140625" style="1"/>
    <col min="9986" max="9986" width="32.5703125" style="1" customWidth="1"/>
    <col min="9987" max="9987" width="11.85546875" style="1" customWidth="1"/>
    <col min="9988" max="9989" width="13.5703125" style="1" customWidth="1"/>
    <col min="9990" max="9990" width="13.140625" style="1" customWidth="1"/>
    <col min="9991" max="10241" width="9.140625" style="1"/>
    <col min="10242" max="10242" width="32.5703125" style="1" customWidth="1"/>
    <col min="10243" max="10243" width="11.85546875" style="1" customWidth="1"/>
    <col min="10244" max="10245" width="13.5703125" style="1" customWidth="1"/>
    <col min="10246" max="10246" width="13.140625" style="1" customWidth="1"/>
    <col min="10247" max="10497" width="9.140625" style="1"/>
    <col min="10498" max="10498" width="32.5703125" style="1" customWidth="1"/>
    <col min="10499" max="10499" width="11.85546875" style="1" customWidth="1"/>
    <col min="10500" max="10501" width="13.5703125" style="1" customWidth="1"/>
    <col min="10502" max="10502" width="13.140625" style="1" customWidth="1"/>
    <col min="10503" max="10753" width="9.140625" style="1"/>
    <col min="10754" max="10754" width="32.5703125" style="1" customWidth="1"/>
    <col min="10755" max="10755" width="11.85546875" style="1" customWidth="1"/>
    <col min="10756" max="10757" width="13.5703125" style="1" customWidth="1"/>
    <col min="10758" max="10758" width="13.140625" style="1" customWidth="1"/>
    <col min="10759" max="11009" width="9.140625" style="1"/>
    <col min="11010" max="11010" width="32.5703125" style="1" customWidth="1"/>
    <col min="11011" max="11011" width="11.85546875" style="1" customWidth="1"/>
    <col min="11012" max="11013" width="13.5703125" style="1" customWidth="1"/>
    <col min="11014" max="11014" width="13.140625" style="1" customWidth="1"/>
    <col min="11015" max="11265" width="9.140625" style="1"/>
    <col min="11266" max="11266" width="32.5703125" style="1" customWidth="1"/>
    <col min="11267" max="11267" width="11.85546875" style="1" customWidth="1"/>
    <col min="11268" max="11269" width="13.5703125" style="1" customWidth="1"/>
    <col min="11270" max="11270" width="13.140625" style="1" customWidth="1"/>
    <col min="11271" max="11521" width="9.140625" style="1"/>
    <col min="11522" max="11522" width="32.5703125" style="1" customWidth="1"/>
    <col min="11523" max="11523" width="11.85546875" style="1" customWidth="1"/>
    <col min="11524" max="11525" width="13.5703125" style="1" customWidth="1"/>
    <col min="11526" max="11526" width="13.140625" style="1" customWidth="1"/>
    <col min="11527" max="11777" width="9.140625" style="1"/>
    <col min="11778" max="11778" width="32.5703125" style="1" customWidth="1"/>
    <col min="11779" max="11779" width="11.85546875" style="1" customWidth="1"/>
    <col min="11780" max="11781" width="13.5703125" style="1" customWidth="1"/>
    <col min="11782" max="11782" width="13.140625" style="1" customWidth="1"/>
    <col min="11783" max="12033" width="9.140625" style="1"/>
    <col min="12034" max="12034" width="32.5703125" style="1" customWidth="1"/>
    <col min="12035" max="12035" width="11.85546875" style="1" customWidth="1"/>
    <col min="12036" max="12037" width="13.5703125" style="1" customWidth="1"/>
    <col min="12038" max="12038" width="13.140625" style="1" customWidth="1"/>
    <col min="12039" max="12289" width="9.140625" style="1"/>
    <col min="12290" max="12290" width="32.5703125" style="1" customWidth="1"/>
    <col min="12291" max="12291" width="11.85546875" style="1" customWidth="1"/>
    <col min="12292" max="12293" width="13.5703125" style="1" customWidth="1"/>
    <col min="12294" max="12294" width="13.140625" style="1" customWidth="1"/>
    <col min="12295" max="12545" width="9.140625" style="1"/>
    <col min="12546" max="12546" width="32.5703125" style="1" customWidth="1"/>
    <col min="12547" max="12547" width="11.85546875" style="1" customWidth="1"/>
    <col min="12548" max="12549" width="13.5703125" style="1" customWidth="1"/>
    <col min="12550" max="12550" width="13.140625" style="1" customWidth="1"/>
    <col min="12551" max="12801" width="9.140625" style="1"/>
    <col min="12802" max="12802" width="32.5703125" style="1" customWidth="1"/>
    <col min="12803" max="12803" width="11.85546875" style="1" customWidth="1"/>
    <col min="12804" max="12805" width="13.5703125" style="1" customWidth="1"/>
    <col min="12806" max="12806" width="13.140625" style="1" customWidth="1"/>
    <col min="12807" max="13057" width="9.140625" style="1"/>
    <col min="13058" max="13058" width="32.5703125" style="1" customWidth="1"/>
    <col min="13059" max="13059" width="11.85546875" style="1" customWidth="1"/>
    <col min="13060" max="13061" width="13.5703125" style="1" customWidth="1"/>
    <col min="13062" max="13062" width="13.140625" style="1" customWidth="1"/>
    <col min="13063" max="13313" width="9.140625" style="1"/>
    <col min="13314" max="13314" width="32.5703125" style="1" customWidth="1"/>
    <col min="13315" max="13315" width="11.85546875" style="1" customWidth="1"/>
    <col min="13316" max="13317" width="13.5703125" style="1" customWidth="1"/>
    <col min="13318" max="13318" width="13.140625" style="1" customWidth="1"/>
    <col min="13319" max="13569" width="9.140625" style="1"/>
    <col min="13570" max="13570" width="32.5703125" style="1" customWidth="1"/>
    <col min="13571" max="13571" width="11.85546875" style="1" customWidth="1"/>
    <col min="13572" max="13573" width="13.5703125" style="1" customWidth="1"/>
    <col min="13574" max="13574" width="13.140625" style="1" customWidth="1"/>
    <col min="13575" max="13825" width="9.140625" style="1"/>
    <col min="13826" max="13826" width="32.5703125" style="1" customWidth="1"/>
    <col min="13827" max="13827" width="11.85546875" style="1" customWidth="1"/>
    <col min="13828" max="13829" width="13.5703125" style="1" customWidth="1"/>
    <col min="13830" max="13830" width="13.140625" style="1" customWidth="1"/>
    <col min="13831" max="14081" width="9.140625" style="1"/>
    <col min="14082" max="14082" width="32.5703125" style="1" customWidth="1"/>
    <col min="14083" max="14083" width="11.85546875" style="1" customWidth="1"/>
    <col min="14084" max="14085" width="13.5703125" style="1" customWidth="1"/>
    <col min="14086" max="14086" width="13.140625" style="1" customWidth="1"/>
    <col min="14087" max="14337" width="9.140625" style="1"/>
    <col min="14338" max="14338" width="32.5703125" style="1" customWidth="1"/>
    <col min="14339" max="14339" width="11.85546875" style="1" customWidth="1"/>
    <col min="14340" max="14341" width="13.5703125" style="1" customWidth="1"/>
    <col min="14342" max="14342" width="13.140625" style="1" customWidth="1"/>
    <col min="14343" max="14593" width="9.140625" style="1"/>
    <col min="14594" max="14594" width="32.5703125" style="1" customWidth="1"/>
    <col min="14595" max="14595" width="11.85546875" style="1" customWidth="1"/>
    <col min="14596" max="14597" width="13.5703125" style="1" customWidth="1"/>
    <col min="14598" max="14598" width="13.140625" style="1" customWidth="1"/>
    <col min="14599" max="14849" width="9.140625" style="1"/>
    <col min="14850" max="14850" width="32.5703125" style="1" customWidth="1"/>
    <col min="14851" max="14851" width="11.85546875" style="1" customWidth="1"/>
    <col min="14852" max="14853" width="13.5703125" style="1" customWidth="1"/>
    <col min="14854" max="14854" width="13.140625" style="1" customWidth="1"/>
    <col min="14855" max="15105" width="9.140625" style="1"/>
    <col min="15106" max="15106" width="32.5703125" style="1" customWidth="1"/>
    <col min="15107" max="15107" width="11.85546875" style="1" customWidth="1"/>
    <col min="15108" max="15109" width="13.5703125" style="1" customWidth="1"/>
    <col min="15110" max="15110" width="13.140625" style="1" customWidth="1"/>
    <col min="15111" max="15361" width="9.140625" style="1"/>
    <col min="15362" max="15362" width="32.5703125" style="1" customWidth="1"/>
    <col min="15363" max="15363" width="11.85546875" style="1" customWidth="1"/>
    <col min="15364" max="15365" width="13.5703125" style="1" customWidth="1"/>
    <col min="15366" max="15366" width="13.140625" style="1" customWidth="1"/>
    <col min="15367" max="15617" width="9.140625" style="1"/>
    <col min="15618" max="15618" width="32.5703125" style="1" customWidth="1"/>
    <col min="15619" max="15619" width="11.85546875" style="1" customWidth="1"/>
    <col min="15620" max="15621" width="13.5703125" style="1" customWidth="1"/>
    <col min="15622" max="15622" width="13.140625" style="1" customWidth="1"/>
    <col min="15623" max="15873" width="9.140625" style="1"/>
    <col min="15874" max="15874" width="32.5703125" style="1" customWidth="1"/>
    <col min="15875" max="15875" width="11.85546875" style="1" customWidth="1"/>
    <col min="15876" max="15877" width="13.5703125" style="1" customWidth="1"/>
    <col min="15878" max="15878" width="13.140625" style="1" customWidth="1"/>
    <col min="15879" max="16129" width="9.140625" style="1"/>
    <col min="16130" max="16130" width="32.5703125" style="1" customWidth="1"/>
    <col min="16131" max="16131" width="11.85546875" style="1" customWidth="1"/>
    <col min="16132" max="16133" width="13.5703125" style="1" customWidth="1"/>
    <col min="16134" max="16134" width="13.140625" style="1" customWidth="1"/>
    <col min="16135" max="16384" width="9.140625" style="1"/>
  </cols>
  <sheetData>
    <row r="1" spans="1:6">
      <c r="A1" s="62"/>
      <c r="B1" s="62"/>
      <c r="C1" s="62"/>
      <c r="D1" s="62"/>
      <c r="E1" s="62"/>
      <c r="F1" s="62"/>
    </row>
    <row r="2" spans="1:6" ht="51.75" customHeight="1">
      <c r="A2" s="601" t="str">
        <f>'RESUMO MODULO MINIMO'!A1</f>
        <v>EXECUÇÃO DE SERVIÇOS DE IMPLANTAÇÃO DE REVESTIMENTO PRIMÁRIO EM ESTRADAS VICINAIS DE MUNICÍPIOS DIVERSOS NA ÁREA DE ATUAÇÃO DA 2ª SUPERINTENDÊNCIA REGIONAL DA CODEVASF, NO ESTADO DA BAHIA</v>
      </c>
      <c r="B2" s="601"/>
      <c r="C2" s="601"/>
      <c r="D2" s="601"/>
      <c r="E2" s="62"/>
      <c r="F2" s="62"/>
    </row>
    <row r="3" spans="1:6">
      <c r="A3" s="62"/>
      <c r="B3" s="62"/>
      <c r="C3" s="62"/>
      <c r="D3" s="62"/>
      <c r="E3" s="62"/>
      <c r="F3" s="62"/>
    </row>
    <row r="4" spans="1:6">
      <c r="A4" s="151" t="s">
        <v>142</v>
      </c>
      <c r="B4" s="152"/>
      <c r="C4" s="153"/>
      <c r="D4" s="153"/>
      <c r="E4" s="153"/>
      <c r="F4" s="154"/>
    </row>
    <row r="5" spans="1:6">
      <c r="A5" s="151" t="s">
        <v>150</v>
      </c>
      <c r="B5" s="152"/>
      <c r="C5" s="153"/>
      <c r="D5" s="153"/>
      <c r="E5" s="153"/>
      <c r="F5" s="154"/>
    </row>
    <row r="6" spans="1:6" ht="20.25" customHeight="1">
      <c r="A6" s="602" t="str">
        <f>'RESUMO MODULO MINIMO'!A1</f>
        <v>EXECUÇÃO DE SERVIÇOS DE IMPLANTAÇÃO DE REVESTIMENTO PRIMÁRIO EM ESTRADAS VICINAIS DE MUNICÍPIOS DIVERSOS NA ÁREA DE ATUAÇÃO DA 2ª SUPERINTENDÊNCIA REGIONAL DA CODEVASF, NO ESTADO DA BAHIA</v>
      </c>
      <c r="B6" s="603"/>
      <c r="C6" s="603"/>
      <c r="D6" s="603"/>
      <c r="E6" s="603"/>
      <c r="F6" s="604"/>
    </row>
    <row r="7" spans="1:6" ht="29.25" customHeight="1">
      <c r="A7" s="605"/>
      <c r="B7" s="606"/>
      <c r="C7" s="606"/>
      <c r="D7" s="606"/>
      <c r="E7" s="606"/>
      <c r="F7" s="607"/>
    </row>
    <row r="8" spans="1:6" ht="15.75">
      <c r="A8" s="595" t="s">
        <v>65</v>
      </c>
      <c r="B8" s="596"/>
      <c r="C8" s="596"/>
      <c r="D8" s="596"/>
      <c r="E8" s="596"/>
      <c r="F8" s="597"/>
    </row>
    <row r="9" spans="1:6" ht="22.5" customHeight="1">
      <c r="A9" s="92" t="s">
        <v>439</v>
      </c>
      <c r="B9" s="94"/>
      <c r="C9" s="595" t="s">
        <v>66</v>
      </c>
      <c r="D9" s="597"/>
      <c r="E9" s="595" t="s">
        <v>67</v>
      </c>
      <c r="F9" s="597"/>
    </row>
    <row r="10" spans="1:6" ht="15">
      <c r="A10" s="598"/>
      <c r="B10" s="599"/>
      <c r="C10" s="599"/>
      <c r="D10" s="599"/>
      <c r="E10" s="599"/>
      <c r="F10" s="600"/>
    </row>
    <row r="11" spans="1:6">
      <c r="A11" s="608"/>
      <c r="B11" s="608"/>
      <c r="C11" s="609" t="s">
        <v>68</v>
      </c>
      <c r="D11" s="609" t="s">
        <v>69</v>
      </c>
      <c r="E11" s="609" t="s">
        <v>68</v>
      </c>
      <c r="F11" s="609" t="s">
        <v>69</v>
      </c>
    </row>
    <row r="12" spans="1:6">
      <c r="A12" s="608"/>
      <c r="B12" s="608"/>
      <c r="C12" s="609"/>
      <c r="D12" s="609"/>
      <c r="E12" s="609"/>
      <c r="F12" s="609"/>
    </row>
    <row r="13" spans="1:6" ht="25.5" customHeight="1">
      <c r="A13" s="595" t="s">
        <v>70</v>
      </c>
      <c r="B13" s="596"/>
      <c r="C13" s="596"/>
      <c r="D13" s="596"/>
      <c r="E13" s="596"/>
      <c r="F13" s="597"/>
    </row>
    <row r="14" spans="1:6" ht="15" customHeight="1">
      <c r="A14" s="95" t="s">
        <v>71</v>
      </c>
      <c r="B14" s="96" t="s">
        <v>72</v>
      </c>
      <c r="C14" s="97">
        <v>0</v>
      </c>
      <c r="D14" s="97">
        <v>0</v>
      </c>
      <c r="E14" s="97">
        <v>20</v>
      </c>
      <c r="F14" s="97">
        <v>20</v>
      </c>
    </row>
    <row r="15" spans="1:6" ht="15" customHeight="1">
      <c r="A15" s="98" t="s">
        <v>73</v>
      </c>
      <c r="B15" s="99" t="s">
        <v>74</v>
      </c>
      <c r="C15" s="100">
        <v>1.5</v>
      </c>
      <c r="D15" s="100">
        <v>1.5</v>
      </c>
      <c r="E15" s="100">
        <v>1.5</v>
      </c>
      <c r="F15" s="100">
        <v>1.5</v>
      </c>
    </row>
    <row r="16" spans="1:6" ht="15" customHeight="1">
      <c r="A16" s="98" t="s">
        <v>75</v>
      </c>
      <c r="B16" s="99" t="s">
        <v>76</v>
      </c>
      <c r="C16" s="100">
        <v>1</v>
      </c>
      <c r="D16" s="100">
        <v>1</v>
      </c>
      <c r="E16" s="100">
        <v>1</v>
      </c>
      <c r="F16" s="100">
        <v>1</v>
      </c>
    </row>
    <row r="17" spans="1:6" ht="15" customHeight="1">
      <c r="A17" s="98" t="s">
        <v>77</v>
      </c>
      <c r="B17" s="99" t="s">
        <v>78</v>
      </c>
      <c r="C17" s="100">
        <v>0.2</v>
      </c>
      <c r="D17" s="100">
        <v>0.2</v>
      </c>
      <c r="E17" s="100">
        <v>0.2</v>
      </c>
      <c r="F17" s="100">
        <v>0.2</v>
      </c>
    </row>
    <row r="18" spans="1:6" ht="15" customHeight="1">
      <c r="A18" s="98" t="s">
        <v>79</v>
      </c>
      <c r="B18" s="99" t="s">
        <v>80</v>
      </c>
      <c r="C18" s="100">
        <v>0.6</v>
      </c>
      <c r="D18" s="100">
        <v>0.6</v>
      </c>
      <c r="E18" s="100">
        <v>0.6</v>
      </c>
      <c r="F18" s="100">
        <v>0.6</v>
      </c>
    </row>
    <row r="19" spans="1:6" ht="15" customHeight="1">
      <c r="A19" s="98" t="s">
        <v>81</v>
      </c>
      <c r="B19" s="99" t="s">
        <v>82</v>
      </c>
      <c r="C19" s="100">
        <v>2.5</v>
      </c>
      <c r="D19" s="100">
        <v>2.5</v>
      </c>
      <c r="E19" s="100">
        <v>2.5</v>
      </c>
      <c r="F19" s="100">
        <v>2.5</v>
      </c>
    </row>
    <row r="20" spans="1:6" ht="15" customHeight="1">
      <c r="A20" s="98" t="s">
        <v>83</v>
      </c>
      <c r="B20" s="99" t="s">
        <v>84</v>
      </c>
      <c r="C20" s="100">
        <v>3</v>
      </c>
      <c r="D20" s="100">
        <v>3</v>
      </c>
      <c r="E20" s="100">
        <v>3</v>
      </c>
      <c r="F20" s="100">
        <v>3</v>
      </c>
    </row>
    <row r="21" spans="1:6" ht="15" customHeight="1">
      <c r="A21" s="98" t="s">
        <v>85</v>
      </c>
      <c r="B21" s="99" t="s">
        <v>86</v>
      </c>
      <c r="C21" s="100">
        <v>8</v>
      </c>
      <c r="D21" s="100">
        <v>8</v>
      </c>
      <c r="E21" s="100">
        <v>8</v>
      </c>
      <c r="F21" s="100">
        <v>8</v>
      </c>
    </row>
    <row r="22" spans="1:6" ht="15" customHeight="1">
      <c r="A22" s="101" t="s">
        <v>87</v>
      </c>
      <c r="B22" s="102" t="s">
        <v>88</v>
      </c>
      <c r="C22" s="103">
        <v>1</v>
      </c>
      <c r="D22" s="103">
        <v>1</v>
      </c>
      <c r="E22" s="103">
        <v>0</v>
      </c>
      <c r="F22" s="103">
        <v>0</v>
      </c>
    </row>
    <row r="23" spans="1:6" ht="15" customHeight="1">
      <c r="A23" s="104" t="s">
        <v>89</v>
      </c>
      <c r="B23" s="105" t="s">
        <v>60</v>
      </c>
      <c r="C23" s="106">
        <f>SUM(C14:C22)</f>
        <v>17.8</v>
      </c>
      <c r="D23" s="106">
        <f>SUM(D14:D22)</f>
        <v>17.8</v>
      </c>
      <c r="E23" s="106">
        <f>SUM(E14:E22)</f>
        <v>36.799999999999997</v>
      </c>
      <c r="F23" s="106">
        <f>SUM(F14:F22)</f>
        <v>36.799999999999997</v>
      </c>
    </row>
    <row r="24" spans="1:6" ht="18.75" customHeight="1">
      <c r="A24" s="595" t="s">
        <v>90</v>
      </c>
      <c r="B24" s="596"/>
      <c r="C24" s="596"/>
      <c r="D24" s="596"/>
      <c r="E24" s="596"/>
      <c r="F24" s="597"/>
    </row>
    <row r="25" spans="1:6" ht="15" customHeight="1">
      <c r="A25" s="95" t="s">
        <v>91</v>
      </c>
      <c r="B25" s="96" t="s">
        <v>92</v>
      </c>
      <c r="C25" s="97">
        <v>17.88</v>
      </c>
      <c r="D25" s="97" t="s">
        <v>93</v>
      </c>
      <c r="E25" s="97">
        <v>17.97</v>
      </c>
      <c r="F25" s="97" t="s">
        <v>93</v>
      </c>
    </row>
    <row r="26" spans="1:6" ht="15" customHeight="1">
      <c r="A26" s="98" t="s">
        <v>94</v>
      </c>
      <c r="B26" s="107" t="s">
        <v>95</v>
      </c>
      <c r="C26" s="100">
        <v>3.94</v>
      </c>
      <c r="D26" s="100" t="s">
        <v>93</v>
      </c>
      <c r="E26" s="100">
        <v>3.96</v>
      </c>
      <c r="F26" s="100" t="s">
        <v>93</v>
      </c>
    </row>
    <row r="27" spans="1:6" ht="15" customHeight="1">
      <c r="A27" s="98" t="s">
        <v>96</v>
      </c>
      <c r="B27" s="99" t="s">
        <v>97</v>
      </c>
      <c r="C27" s="100">
        <v>0.91</v>
      </c>
      <c r="D27" s="100">
        <v>0.69</v>
      </c>
      <c r="E27" s="100">
        <v>0.86</v>
      </c>
      <c r="F27" s="100">
        <v>0.66</v>
      </c>
    </row>
    <row r="28" spans="1:6" ht="15" customHeight="1">
      <c r="A28" s="98" t="s">
        <v>98</v>
      </c>
      <c r="B28" s="99" t="s">
        <v>99</v>
      </c>
      <c r="C28" s="100">
        <v>10.98</v>
      </c>
      <c r="D28" s="100">
        <v>8.33</v>
      </c>
      <c r="E28" s="100">
        <v>10.97</v>
      </c>
      <c r="F28" s="100">
        <v>8.33</v>
      </c>
    </row>
    <row r="29" spans="1:6" ht="15" customHeight="1">
      <c r="A29" s="98" t="s">
        <v>100</v>
      </c>
      <c r="B29" s="99" t="s">
        <v>101</v>
      </c>
      <c r="C29" s="100">
        <v>7.0000000000000007E-2</v>
      </c>
      <c r="D29" s="100">
        <v>0.06</v>
      </c>
      <c r="E29" s="100">
        <v>7.0000000000000007E-2</v>
      </c>
      <c r="F29" s="100">
        <v>0.06</v>
      </c>
    </row>
    <row r="30" spans="1:6" ht="15" customHeight="1">
      <c r="A30" s="98" t="s">
        <v>102</v>
      </c>
      <c r="B30" s="107" t="s">
        <v>103</v>
      </c>
      <c r="C30" s="100">
        <v>0.73</v>
      </c>
      <c r="D30" s="100">
        <v>0.56000000000000005</v>
      </c>
      <c r="E30" s="100">
        <v>0.73</v>
      </c>
      <c r="F30" s="100">
        <v>0.56000000000000005</v>
      </c>
    </row>
    <row r="31" spans="1:6" ht="15" customHeight="1">
      <c r="A31" s="98" t="s">
        <v>104</v>
      </c>
      <c r="B31" s="107" t="s">
        <v>105</v>
      </c>
      <c r="C31" s="100">
        <v>1.45</v>
      </c>
      <c r="D31" s="100" t="s">
        <v>93</v>
      </c>
      <c r="E31" s="100">
        <v>2.04</v>
      </c>
      <c r="F31" s="100">
        <v>0</v>
      </c>
    </row>
    <row r="32" spans="1:6" ht="15" customHeight="1">
      <c r="A32" s="98" t="s">
        <v>106</v>
      </c>
      <c r="B32" s="107" t="s">
        <v>107</v>
      </c>
      <c r="C32" s="100">
        <v>0.11</v>
      </c>
      <c r="D32" s="100">
        <v>0.09</v>
      </c>
      <c r="E32" s="100">
        <v>0.1</v>
      </c>
      <c r="F32" s="100">
        <v>0.08</v>
      </c>
    </row>
    <row r="33" spans="1:6" ht="15" customHeight="1">
      <c r="A33" s="98" t="s">
        <v>108</v>
      </c>
      <c r="B33" s="107" t="s">
        <v>109</v>
      </c>
      <c r="C33" s="100">
        <v>11.35</v>
      </c>
      <c r="D33" s="100">
        <v>8.6199999999999992</v>
      </c>
      <c r="E33" s="100">
        <v>10.34</v>
      </c>
      <c r="F33" s="100">
        <v>7.85</v>
      </c>
    </row>
    <row r="34" spans="1:6" ht="15" customHeight="1">
      <c r="A34" s="101" t="s">
        <v>110</v>
      </c>
      <c r="B34" s="108" t="s">
        <v>111</v>
      </c>
      <c r="C34" s="103">
        <v>0.03</v>
      </c>
      <c r="D34" s="103">
        <v>0.03</v>
      </c>
      <c r="E34" s="103">
        <v>0.03</v>
      </c>
      <c r="F34" s="103">
        <v>0.02</v>
      </c>
    </row>
    <row r="35" spans="1:6" ht="15" customHeight="1">
      <c r="A35" s="104" t="s">
        <v>112</v>
      </c>
      <c r="B35" s="105" t="s">
        <v>113</v>
      </c>
      <c r="C35" s="106">
        <f>SUM(C25:C34)</f>
        <v>47.45</v>
      </c>
      <c r="D35" s="106">
        <f>SUM(D25:D34)</f>
        <v>18.380000000000003</v>
      </c>
      <c r="E35" s="106">
        <f>SUM(E25:E34)</f>
        <v>47.069999999999993</v>
      </c>
      <c r="F35" s="106">
        <f>SUM(F25:F34)</f>
        <v>17.559999999999999</v>
      </c>
    </row>
    <row r="36" spans="1:6" ht="26.25" customHeight="1">
      <c r="A36" s="595" t="s">
        <v>114</v>
      </c>
      <c r="B36" s="596"/>
      <c r="C36" s="596"/>
      <c r="D36" s="596"/>
      <c r="E36" s="596"/>
      <c r="F36" s="597"/>
    </row>
    <row r="37" spans="1:6" ht="15" customHeight="1">
      <c r="A37" s="95" t="s">
        <v>115</v>
      </c>
      <c r="B37" s="96" t="s">
        <v>116</v>
      </c>
      <c r="C37" s="97">
        <v>6.76</v>
      </c>
      <c r="D37" s="97">
        <v>5.14</v>
      </c>
      <c r="E37" s="97">
        <v>5.44</v>
      </c>
      <c r="F37" s="97">
        <v>4.13</v>
      </c>
    </row>
    <row r="38" spans="1:6" ht="15" customHeight="1">
      <c r="A38" s="98" t="s">
        <v>117</v>
      </c>
      <c r="B38" s="99" t="s">
        <v>118</v>
      </c>
      <c r="C38" s="100">
        <v>0.16</v>
      </c>
      <c r="D38" s="100">
        <v>0.12</v>
      </c>
      <c r="E38" s="100">
        <v>0.13</v>
      </c>
      <c r="F38" s="100">
        <v>0.1</v>
      </c>
    </row>
    <row r="39" spans="1:6" ht="15" customHeight="1">
      <c r="A39" s="98" t="s">
        <v>119</v>
      </c>
      <c r="B39" s="99" t="s">
        <v>120</v>
      </c>
      <c r="C39" s="100">
        <v>2.2799999999999998</v>
      </c>
      <c r="D39" s="100">
        <v>1.73</v>
      </c>
      <c r="E39" s="100">
        <v>3.41</v>
      </c>
      <c r="F39" s="100">
        <v>2.59</v>
      </c>
    </row>
    <row r="40" spans="1:6" ht="15" customHeight="1">
      <c r="A40" s="98" t="s">
        <v>121</v>
      </c>
      <c r="B40" s="99" t="s">
        <v>122</v>
      </c>
      <c r="C40" s="100">
        <v>3.81</v>
      </c>
      <c r="D40" s="100">
        <v>2.89</v>
      </c>
      <c r="E40" s="100">
        <v>3.36</v>
      </c>
      <c r="F40" s="100">
        <v>2.5499999999999998</v>
      </c>
    </row>
    <row r="41" spans="1:6" ht="15" customHeight="1">
      <c r="A41" s="101" t="s">
        <v>123</v>
      </c>
      <c r="B41" s="102" t="s">
        <v>124</v>
      </c>
      <c r="C41" s="103">
        <v>0.56999999999999995</v>
      </c>
      <c r="D41" s="103">
        <v>0.43</v>
      </c>
      <c r="E41" s="103">
        <v>0.46</v>
      </c>
      <c r="F41" s="103">
        <v>0.35</v>
      </c>
    </row>
    <row r="42" spans="1:6" ht="15" customHeight="1">
      <c r="A42" s="104" t="s">
        <v>125</v>
      </c>
      <c r="B42" s="105" t="s">
        <v>113</v>
      </c>
      <c r="C42" s="106">
        <f>SUM(C37:C41)</f>
        <v>13.58</v>
      </c>
      <c r="D42" s="106">
        <f>SUM(D37:D41)</f>
        <v>10.31</v>
      </c>
      <c r="E42" s="106">
        <f>SUM(E37:E41)</f>
        <v>12.8</v>
      </c>
      <c r="F42" s="106">
        <f>SUM(F37:F41)</f>
        <v>9.7199999999999989</v>
      </c>
    </row>
    <row r="43" spans="1:6" ht="25.5" customHeight="1">
      <c r="A43" s="595" t="s">
        <v>126</v>
      </c>
      <c r="B43" s="596"/>
      <c r="C43" s="596"/>
      <c r="D43" s="596"/>
      <c r="E43" s="596"/>
      <c r="F43" s="597"/>
    </row>
    <row r="44" spans="1:6" ht="15" customHeight="1">
      <c r="A44" s="95" t="s">
        <v>127</v>
      </c>
      <c r="B44" s="96" t="s">
        <v>128</v>
      </c>
      <c r="C44" s="97">
        <v>8.4499999999999993</v>
      </c>
      <c r="D44" s="97">
        <v>3.27</v>
      </c>
      <c r="E44" s="97">
        <v>17.32</v>
      </c>
      <c r="F44" s="97">
        <v>6.46</v>
      </c>
    </row>
    <row r="45" spans="1:6" ht="45">
      <c r="A45" s="109" t="s">
        <v>129</v>
      </c>
      <c r="B45" s="110" t="s">
        <v>130</v>
      </c>
      <c r="C45" s="103">
        <v>0.56999999999999995</v>
      </c>
      <c r="D45" s="103">
        <v>0.43</v>
      </c>
      <c r="E45" s="103">
        <v>0.48</v>
      </c>
      <c r="F45" s="103">
        <v>0.37</v>
      </c>
    </row>
    <row r="46" spans="1:6" ht="15" customHeight="1">
      <c r="A46" s="104" t="s">
        <v>131</v>
      </c>
      <c r="B46" s="105" t="s">
        <v>60</v>
      </c>
      <c r="C46" s="106">
        <f>SUM(C44:C45)</f>
        <v>9.02</v>
      </c>
      <c r="D46" s="106">
        <f>SUM(D44:D45)</f>
        <v>3.7</v>
      </c>
      <c r="E46" s="106">
        <f>SUM(E44:E45)</f>
        <v>17.8</v>
      </c>
      <c r="F46" s="106">
        <f>SUM(F44:F45)</f>
        <v>6.83</v>
      </c>
    </row>
    <row r="47" spans="1:6" ht="15" customHeight="1">
      <c r="A47" s="598"/>
      <c r="B47" s="599"/>
      <c r="C47" s="599"/>
      <c r="D47" s="599"/>
      <c r="E47" s="599"/>
      <c r="F47" s="600"/>
    </row>
    <row r="48" spans="1:6" ht="15" customHeight="1">
      <c r="A48" s="608" t="s">
        <v>132</v>
      </c>
      <c r="B48" s="608"/>
      <c r="C48" s="106">
        <f>C23+C35+C42+C46</f>
        <v>87.85</v>
      </c>
      <c r="D48" s="106">
        <f>D23+D35+D42+D46</f>
        <v>50.190000000000012</v>
      </c>
      <c r="E48" s="411">
        <f>(E23+E35+E42+E46)/100</f>
        <v>1.1446999999999998</v>
      </c>
      <c r="F48" s="411">
        <f>(F23+F35+F42+F46)/100</f>
        <v>0.70909999999999995</v>
      </c>
    </row>
    <row r="49" spans="1:61" ht="15">
      <c r="A49" s="93"/>
      <c r="B49" s="93"/>
      <c r="C49" s="93"/>
      <c r="D49" s="93"/>
      <c r="E49" s="93"/>
      <c r="F49" s="93"/>
    </row>
    <row r="58" spans="1:61" ht="15">
      <c r="BI58" s="63"/>
    </row>
  </sheetData>
  <mergeCells count="17">
    <mergeCell ref="A36:F36"/>
    <mergeCell ref="A43:F43"/>
    <mergeCell ref="A47:F47"/>
    <mergeCell ref="A2:D2"/>
    <mergeCell ref="A6:F7"/>
    <mergeCell ref="A48:B48"/>
    <mergeCell ref="A8:F8"/>
    <mergeCell ref="C9:D9"/>
    <mergeCell ref="E9:F9"/>
    <mergeCell ref="A10:F10"/>
    <mergeCell ref="A11:B12"/>
    <mergeCell ref="C11:C12"/>
    <mergeCell ref="D11:D12"/>
    <mergeCell ref="E11:E12"/>
    <mergeCell ref="F11:F12"/>
    <mergeCell ref="A13:F13"/>
    <mergeCell ref="A24:F24"/>
  </mergeCells>
  <phoneticPr fontId="74"/>
  <printOptions horizontalCentered="1"/>
  <pageMargins left="0.51181102362204722" right="0.51181102362204722" top="0.78740157480314965" bottom="0.78740157480314965" header="0.31496062992125984" footer="0.31496062992125984"/>
  <pageSetup paperSize="9" scale="69" fitToHeight="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Planilha5">
    <tabColor rgb="FF00B050"/>
    <pageSetUpPr fitToPage="1"/>
  </sheetPr>
  <dimension ref="A1:BI67"/>
  <sheetViews>
    <sheetView showGridLines="0" tabSelected="1" view="pageBreakPreview" zoomScaleSheetLayoutView="100" workbookViewId="0">
      <selection activeCell="L7" sqref="L7"/>
    </sheetView>
  </sheetViews>
  <sheetFormatPr defaultRowHeight="12.75"/>
  <cols>
    <col min="1" max="1" width="9.140625" style="46"/>
    <col min="2" max="2" width="34.42578125" style="46" customWidth="1"/>
    <col min="3" max="3" width="17.5703125" style="46" bestFit="1" customWidth="1"/>
    <col min="4" max="4" width="8" style="46" bestFit="1" customWidth="1"/>
    <col min="5" max="5" width="46.28515625" style="46" bestFit="1" customWidth="1"/>
    <col min="6" max="6" width="9.140625" style="46"/>
    <col min="7" max="7" width="5" style="46" customWidth="1"/>
    <col min="8" max="8" width="17.5703125" style="46" customWidth="1"/>
    <col min="9" max="13" width="9.140625" style="46"/>
    <col min="14" max="14" width="3.140625" style="46" customWidth="1"/>
    <col min="15" max="255" width="9.140625" style="47"/>
    <col min="256" max="256" width="34.42578125" style="47" customWidth="1"/>
    <col min="257" max="257" width="19.28515625" style="47" customWidth="1"/>
    <col min="258" max="258" width="9.140625" style="47" customWidth="1"/>
    <col min="259" max="259" width="11" style="47" customWidth="1"/>
    <col min="260" max="260" width="9.140625" style="47"/>
    <col min="261" max="261" width="5" style="47" customWidth="1"/>
    <col min="262" max="262" width="17.5703125" style="47" customWidth="1"/>
    <col min="263" max="267" width="9.140625" style="47"/>
    <col min="268" max="268" width="3.140625" style="47" customWidth="1"/>
    <col min="269" max="270" width="0" style="47" hidden="1" customWidth="1"/>
    <col min="271" max="511" width="9.140625" style="47"/>
    <col min="512" max="512" width="34.42578125" style="47" customWidth="1"/>
    <col min="513" max="513" width="19.28515625" style="47" customWidth="1"/>
    <col min="514" max="514" width="9.140625" style="47" customWidth="1"/>
    <col min="515" max="515" width="11" style="47" customWidth="1"/>
    <col min="516" max="516" width="9.140625" style="47"/>
    <col min="517" max="517" width="5" style="47" customWidth="1"/>
    <col min="518" max="518" width="17.5703125" style="47" customWidth="1"/>
    <col min="519" max="523" width="9.140625" style="47"/>
    <col min="524" max="524" width="3.140625" style="47" customWidth="1"/>
    <col min="525" max="526" width="0" style="47" hidden="1" customWidth="1"/>
    <col min="527" max="767" width="9.140625" style="47"/>
    <col min="768" max="768" width="34.42578125" style="47" customWidth="1"/>
    <col min="769" max="769" width="19.28515625" style="47" customWidth="1"/>
    <col min="770" max="770" width="9.140625" style="47" customWidth="1"/>
    <col min="771" max="771" width="11" style="47" customWidth="1"/>
    <col min="772" max="772" width="9.140625" style="47"/>
    <col min="773" max="773" width="5" style="47" customWidth="1"/>
    <col min="774" max="774" width="17.5703125" style="47" customWidth="1"/>
    <col min="775" max="779" width="9.140625" style="47"/>
    <col min="780" max="780" width="3.140625" style="47" customWidth="1"/>
    <col min="781" max="782" width="0" style="47" hidden="1" customWidth="1"/>
    <col min="783" max="1023" width="9.140625" style="47"/>
    <col min="1024" max="1024" width="34.42578125" style="47" customWidth="1"/>
    <col min="1025" max="1025" width="19.28515625" style="47" customWidth="1"/>
    <col min="1026" max="1026" width="9.140625" style="47" customWidth="1"/>
    <col min="1027" max="1027" width="11" style="47" customWidth="1"/>
    <col min="1028" max="1028" width="9.140625" style="47"/>
    <col min="1029" max="1029" width="5" style="47" customWidth="1"/>
    <col min="1030" max="1030" width="17.5703125" style="47" customWidth="1"/>
    <col min="1031" max="1035" width="9.140625" style="47"/>
    <col min="1036" max="1036" width="3.140625" style="47" customWidth="1"/>
    <col min="1037" max="1038" width="0" style="47" hidden="1" customWidth="1"/>
    <col min="1039" max="1279" width="9.140625" style="47"/>
    <col min="1280" max="1280" width="34.42578125" style="47" customWidth="1"/>
    <col min="1281" max="1281" width="19.28515625" style="47" customWidth="1"/>
    <col min="1282" max="1282" width="9.140625" style="47" customWidth="1"/>
    <col min="1283" max="1283" width="11" style="47" customWidth="1"/>
    <col min="1284" max="1284" width="9.140625" style="47"/>
    <col min="1285" max="1285" width="5" style="47" customWidth="1"/>
    <col min="1286" max="1286" width="17.5703125" style="47" customWidth="1"/>
    <col min="1287" max="1291" width="9.140625" style="47"/>
    <col min="1292" max="1292" width="3.140625" style="47" customWidth="1"/>
    <col min="1293" max="1294" width="0" style="47" hidden="1" customWidth="1"/>
    <col min="1295" max="1535" width="9.140625" style="47"/>
    <col min="1536" max="1536" width="34.42578125" style="47" customWidth="1"/>
    <col min="1537" max="1537" width="19.28515625" style="47" customWidth="1"/>
    <col min="1538" max="1538" width="9.140625" style="47" customWidth="1"/>
    <col min="1539" max="1539" width="11" style="47" customWidth="1"/>
    <col min="1540" max="1540" width="9.140625" style="47"/>
    <col min="1541" max="1541" width="5" style="47" customWidth="1"/>
    <col min="1542" max="1542" width="17.5703125" style="47" customWidth="1"/>
    <col min="1543" max="1547" width="9.140625" style="47"/>
    <col min="1548" max="1548" width="3.140625" style="47" customWidth="1"/>
    <col min="1549" max="1550" width="0" style="47" hidden="1" customWidth="1"/>
    <col min="1551" max="1791" width="9.140625" style="47"/>
    <col min="1792" max="1792" width="34.42578125" style="47" customWidth="1"/>
    <col min="1793" max="1793" width="19.28515625" style="47" customWidth="1"/>
    <col min="1794" max="1794" width="9.140625" style="47" customWidth="1"/>
    <col min="1795" max="1795" width="11" style="47" customWidth="1"/>
    <col min="1796" max="1796" width="9.140625" style="47"/>
    <col min="1797" max="1797" width="5" style="47" customWidth="1"/>
    <col min="1798" max="1798" width="17.5703125" style="47" customWidth="1"/>
    <col min="1799" max="1803" width="9.140625" style="47"/>
    <col min="1804" max="1804" width="3.140625" style="47" customWidth="1"/>
    <col min="1805" max="1806" width="0" style="47" hidden="1" customWidth="1"/>
    <col min="1807" max="2047" width="9.140625" style="47"/>
    <col min="2048" max="2048" width="34.42578125" style="47" customWidth="1"/>
    <col min="2049" max="2049" width="19.28515625" style="47" customWidth="1"/>
    <col min="2050" max="2050" width="9.140625" style="47" customWidth="1"/>
    <col min="2051" max="2051" width="11" style="47" customWidth="1"/>
    <col min="2052" max="2052" width="9.140625" style="47"/>
    <col min="2053" max="2053" width="5" style="47" customWidth="1"/>
    <col min="2054" max="2054" width="17.5703125" style="47" customWidth="1"/>
    <col min="2055" max="2059" width="9.140625" style="47"/>
    <col min="2060" max="2060" width="3.140625" style="47" customWidth="1"/>
    <col min="2061" max="2062" width="0" style="47" hidden="1" customWidth="1"/>
    <col min="2063" max="2303" width="9.140625" style="47"/>
    <col min="2304" max="2304" width="34.42578125" style="47" customWidth="1"/>
    <col min="2305" max="2305" width="19.28515625" style="47" customWidth="1"/>
    <col min="2306" max="2306" width="9.140625" style="47" customWidth="1"/>
    <col min="2307" max="2307" width="11" style="47" customWidth="1"/>
    <col min="2308" max="2308" width="9.140625" style="47"/>
    <col min="2309" max="2309" width="5" style="47" customWidth="1"/>
    <col min="2310" max="2310" width="17.5703125" style="47" customWidth="1"/>
    <col min="2311" max="2315" width="9.140625" style="47"/>
    <col min="2316" max="2316" width="3.140625" style="47" customWidth="1"/>
    <col min="2317" max="2318" width="0" style="47" hidden="1" customWidth="1"/>
    <col min="2319" max="2559" width="9.140625" style="47"/>
    <col min="2560" max="2560" width="34.42578125" style="47" customWidth="1"/>
    <col min="2561" max="2561" width="19.28515625" style="47" customWidth="1"/>
    <col min="2562" max="2562" width="9.140625" style="47" customWidth="1"/>
    <col min="2563" max="2563" width="11" style="47" customWidth="1"/>
    <col min="2564" max="2564" width="9.140625" style="47"/>
    <col min="2565" max="2565" width="5" style="47" customWidth="1"/>
    <col min="2566" max="2566" width="17.5703125" style="47" customWidth="1"/>
    <col min="2567" max="2571" width="9.140625" style="47"/>
    <col min="2572" max="2572" width="3.140625" style="47" customWidth="1"/>
    <col min="2573" max="2574" width="0" style="47" hidden="1" customWidth="1"/>
    <col min="2575" max="2815" width="9.140625" style="47"/>
    <col min="2816" max="2816" width="34.42578125" style="47" customWidth="1"/>
    <col min="2817" max="2817" width="19.28515625" style="47" customWidth="1"/>
    <col min="2818" max="2818" width="9.140625" style="47" customWidth="1"/>
    <col min="2819" max="2819" width="11" style="47" customWidth="1"/>
    <col min="2820" max="2820" width="9.140625" style="47"/>
    <col min="2821" max="2821" width="5" style="47" customWidth="1"/>
    <col min="2822" max="2822" width="17.5703125" style="47" customWidth="1"/>
    <col min="2823" max="2827" width="9.140625" style="47"/>
    <col min="2828" max="2828" width="3.140625" style="47" customWidth="1"/>
    <col min="2829" max="2830" width="0" style="47" hidden="1" customWidth="1"/>
    <col min="2831" max="3071" width="9.140625" style="47"/>
    <col min="3072" max="3072" width="34.42578125" style="47" customWidth="1"/>
    <col min="3073" max="3073" width="19.28515625" style="47" customWidth="1"/>
    <col min="3074" max="3074" width="9.140625" style="47" customWidth="1"/>
    <col min="3075" max="3075" width="11" style="47" customWidth="1"/>
    <col min="3076" max="3076" width="9.140625" style="47"/>
    <col min="3077" max="3077" width="5" style="47" customWidth="1"/>
    <col min="3078" max="3078" width="17.5703125" style="47" customWidth="1"/>
    <col min="3079" max="3083" width="9.140625" style="47"/>
    <col min="3084" max="3084" width="3.140625" style="47" customWidth="1"/>
    <col min="3085" max="3086" width="0" style="47" hidden="1" customWidth="1"/>
    <col min="3087" max="3327" width="9.140625" style="47"/>
    <col min="3328" max="3328" width="34.42578125" style="47" customWidth="1"/>
    <col min="3329" max="3329" width="19.28515625" style="47" customWidth="1"/>
    <col min="3330" max="3330" width="9.140625" style="47" customWidth="1"/>
    <col min="3331" max="3331" width="11" style="47" customWidth="1"/>
    <col min="3332" max="3332" width="9.140625" style="47"/>
    <col min="3333" max="3333" width="5" style="47" customWidth="1"/>
    <col min="3334" max="3334" width="17.5703125" style="47" customWidth="1"/>
    <col min="3335" max="3339" width="9.140625" style="47"/>
    <col min="3340" max="3340" width="3.140625" style="47" customWidth="1"/>
    <col min="3341" max="3342" width="0" style="47" hidden="1" customWidth="1"/>
    <col min="3343" max="3583" width="9.140625" style="47"/>
    <col min="3584" max="3584" width="34.42578125" style="47" customWidth="1"/>
    <col min="3585" max="3585" width="19.28515625" style="47" customWidth="1"/>
    <col min="3586" max="3586" width="9.140625" style="47" customWidth="1"/>
    <col min="3587" max="3587" width="11" style="47" customWidth="1"/>
    <col min="3588" max="3588" width="9.140625" style="47"/>
    <col min="3589" max="3589" width="5" style="47" customWidth="1"/>
    <col min="3590" max="3590" width="17.5703125" style="47" customWidth="1"/>
    <col min="3591" max="3595" width="9.140625" style="47"/>
    <col min="3596" max="3596" width="3.140625" style="47" customWidth="1"/>
    <col min="3597" max="3598" width="0" style="47" hidden="1" customWidth="1"/>
    <col min="3599" max="3839" width="9.140625" style="47"/>
    <col min="3840" max="3840" width="34.42578125" style="47" customWidth="1"/>
    <col min="3841" max="3841" width="19.28515625" style="47" customWidth="1"/>
    <col min="3842" max="3842" width="9.140625" style="47" customWidth="1"/>
    <col min="3843" max="3843" width="11" style="47" customWidth="1"/>
    <col min="3844" max="3844" width="9.140625" style="47"/>
    <col min="3845" max="3845" width="5" style="47" customWidth="1"/>
    <col min="3846" max="3846" width="17.5703125" style="47" customWidth="1"/>
    <col min="3847" max="3851" width="9.140625" style="47"/>
    <col min="3852" max="3852" width="3.140625" style="47" customWidth="1"/>
    <col min="3853" max="3854" width="0" style="47" hidden="1" customWidth="1"/>
    <col min="3855" max="4095" width="9.140625" style="47"/>
    <col min="4096" max="4096" width="34.42578125" style="47" customWidth="1"/>
    <col min="4097" max="4097" width="19.28515625" style="47" customWidth="1"/>
    <col min="4098" max="4098" width="9.140625" style="47" customWidth="1"/>
    <col min="4099" max="4099" width="11" style="47" customWidth="1"/>
    <col min="4100" max="4100" width="9.140625" style="47"/>
    <col min="4101" max="4101" width="5" style="47" customWidth="1"/>
    <col min="4102" max="4102" width="17.5703125" style="47" customWidth="1"/>
    <col min="4103" max="4107" width="9.140625" style="47"/>
    <col min="4108" max="4108" width="3.140625" style="47" customWidth="1"/>
    <col min="4109" max="4110" width="0" style="47" hidden="1" customWidth="1"/>
    <col min="4111" max="4351" width="9.140625" style="47"/>
    <col min="4352" max="4352" width="34.42578125" style="47" customWidth="1"/>
    <col min="4353" max="4353" width="19.28515625" style="47" customWidth="1"/>
    <col min="4354" max="4354" width="9.140625" style="47" customWidth="1"/>
    <col min="4355" max="4355" width="11" style="47" customWidth="1"/>
    <col min="4356" max="4356" width="9.140625" style="47"/>
    <col min="4357" max="4357" width="5" style="47" customWidth="1"/>
    <col min="4358" max="4358" width="17.5703125" style="47" customWidth="1"/>
    <col min="4359" max="4363" width="9.140625" style="47"/>
    <col min="4364" max="4364" width="3.140625" style="47" customWidth="1"/>
    <col min="4365" max="4366" width="0" style="47" hidden="1" customWidth="1"/>
    <col min="4367" max="4607" width="9.140625" style="47"/>
    <col min="4608" max="4608" width="34.42578125" style="47" customWidth="1"/>
    <col min="4609" max="4609" width="19.28515625" style="47" customWidth="1"/>
    <col min="4610" max="4610" width="9.140625" style="47" customWidth="1"/>
    <col min="4611" max="4611" width="11" style="47" customWidth="1"/>
    <col min="4612" max="4612" width="9.140625" style="47"/>
    <col min="4613" max="4613" width="5" style="47" customWidth="1"/>
    <col min="4614" max="4614" width="17.5703125" style="47" customWidth="1"/>
    <col min="4615" max="4619" width="9.140625" style="47"/>
    <col min="4620" max="4620" width="3.140625" style="47" customWidth="1"/>
    <col min="4621" max="4622" width="0" style="47" hidden="1" customWidth="1"/>
    <col min="4623" max="4863" width="9.140625" style="47"/>
    <col min="4864" max="4864" width="34.42578125" style="47" customWidth="1"/>
    <col min="4865" max="4865" width="19.28515625" style="47" customWidth="1"/>
    <col min="4866" max="4866" width="9.140625" style="47" customWidth="1"/>
    <col min="4867" max="4867" width="11" style="47" customWidth="1"/>
    <col min="4868" max="4868" width="9.140625" style="47"/>
    <col min="4869" max="4869" width="5" style="47" customWidth="1"/>
    <col min="4870" max="4870" width="17.5703125" style="47" customWidth="1"/>
    <col min="4871" max="4875" width="9.140625" style="47"/>
    <col min="4876" max="4876" width="3.140625" style="47" customWidth="1"/>
    <col min="4877" max="4878" width="0" style="47" hidden="1" customWidth="1"/>
    <col min="4879" max="5119" width="9.140625" style="47"/>
    <col min="5120" max="5120" width="34.42578125" style="47" customWidth="1"/>
    <col min="5121" max="5121" width="19.28515625" style="47" customWidth="1"/>
    <col min="5122" max="5122" width="9.140625" style="47" customWidth="1"/>
    <col min="5123" max="5123" width="11" style="47" customWidth="1"/>
    <col min="5124" max="5124" width="9.140625" style="47"/>
    <col min="5125" max="5125" width="5" style="47" customWidth="1"/>
    <col min="5126" max="5126" width="17.5703125" style="47" customWidth="1"/>
    <col min="5127" max="5131" width="9.140625" style="47"/>
    <col min="5132" max="5132" width="3.140625" style="47" customWidth="1"/>
    <col min="5133" max="5134" width="0" style="47" hidden="1" customWidth="1"/>
    <col min="5135" max="5375" width="9.140625" style="47"/>
    <col min="5376" max="5376" width="34.42578125" style="47" customWidth="1"/>
    <col min="5377" max="5377" width="19.28515625" style="47" customWidth="1"/>
    <col min="5378" max="5378" width="9.140625" style="47" customWidth="1"/>
    <col min="5379" max="5379" width="11" style="47" customWidth="1"/>
    <col min="5380" max="5380" width="9.140625" style="47"/>
    <col min="5381" max="5381" width="5" style="47" customWidth="1"/>
    <col min="5382" max="5382" width="17.5703125" style="47" customWidth="1"/>
    <col min="5383" max="5387" width="9.140625" style="47"/>
    <col min="5388" max="5388" width="3.140625" style="47" customWidth="1"/>
    <col min="5389" max="5390" width="0" style="47" hidden="1" customWidth="1"/>
    <col min="5391" max="5631" width="9.140625" style="47"/>
    <col min="5632" max="5632" width="34.42578125" style="47" customWidth="1"/>
    <col min="5633" max="5633" width="19.28515625" style="47" customWidth="1"/>
    <col min="5634" max="5634" width="9.140625" style="47" customWidth="1"/>
    <col min="5635" max="5635" width="11" style="47" customWidth="1"/>
    <col min="5636" max="5636" width="9.140625" style="47"/>
    <col min="5637" max="5637" width="5" style="47" customWidth="1"/>
    <col min="5638" max="5638" width="17.5703125" style="47" customWidth="1"/>
    <col min="5639" max="5643" width="9.140625" style="47"/>
    <col min="5644" max="5644" width="3.140625" style="47" customWidth="1"/>
    <col min="5645" max="5646" width="0" style="47" hidden="1" customWidth="1"/>
    <col min="5647" max="5887" width="9.140625" style="47"/>
    <col min="5888" max="5888" width="34.42578125" style="47" customWidth="1"/>
    <col min="5889" max="5889" width="19.28515625" style="47" customWidth="1"/>
    <col min="5890" max="5890" width="9.140625" style="47" customWidth="1"/>
    <col min="5891" max="5891" width="11" style="47" customWidth="1"/>
    <col min="5892" max="5892" width="9.140625" style="47"/>
    <col min="5893" max="5893" width="5" style="47" customWidth="1"/>
    <col min="5894" max="5894" width="17.5703125" style="47" customWidth="1"/>
    <col min="5895" max="5899" width="9.140625" style="47"/>
    <col min="5900" max="5900" width="3.140625" style="47" customWidth="1"/>
    <col min="5901" max="5902" width="0" style="47" hidden="1" customWidth="1"/>
    <col min="5903" max="6143" width="9.140625" style="47"/>
    <col min="6144" max="6144" width="34.42578125" style="47" customWidth="1"/>
    <col min="6145" max="6145" width="19.28515625" style="47" customWidth="1"/>
    <col min="6146" max="6146" width="9.140625" style="47" customWidth="1"/>
    <col min="6147" max="6147" width="11" style="47" customWidth="1"/>
    <col min="6148" max="6148" width="9.140625" style="47"/>
    <col min="6149" max="6149" width="5" style="47" customWidth="1"/>
    <col min="6150" max="6150" width="17.5703125" style="47" customWidth="1"/>
    <col min="6151" max="6155" width="9.140625" style="47"/>
    <col min="6156" max="6156" width="3.140625" style="47" customWidth="1"/>
    <col min="6157" max="6158" width="0" style="47" hidden="1" customWidth="1"/>
    <col min="6159" max="6399" width="9.140625" style="47"/>
    <col min="6400" max="6400" width="34.42578125" style="47" customWidth="1"/>
    <col min="6401" max="6401" width="19.28515625" style="47" customWidth="1"/>
    <col min="6402" max="6402" width="9.140625" style="47" customWidth="1"/>
    <col min="6403" max="6403" width="11" style="47" customWidth="1"/>
    <col min="6404" max="6404" width="9.140625" style="47"/>
    <col min="6405" max="6405" width="5" style="47" customWidth="1"/>
    <col min="6406" max="6406" width="17.5703125" style="47" customWidth="1"/>
    <col min="6407" max="6411" width="9.140625" style="47"/>
    <col min="6412" max="6412" width="3.140625" style="47" customWidth="1"/>
    <col min="6413" max="6414" width="0" style="47" hidden="1" customWidth="1"/>
    <col min="6415" max="6655" width="9.140625" style="47"/>
    <col min="6656" max="6656" width="34.42578125" style="47" customWidth="1"/>
    <col min="6657" max="6657" width="19.28515625" style="47" customWidth="1"/>
    <col min="6658" max="6658" width="9.140625" style="47" customWidth="1"/>
    <col min="6659" max="6659" width="11" style="47" customWidth="1"/>
    <col min="6660" max="6660" width="9.140625" style="47"/>
    <col min="6661" max="6661" width="5" style="47" customWidth="1"/>
    <col min="6662" max="6662" width="17.5703125" style="47" customWidth="1"/>
    <col min="6663" max="6667" width="9.140625" style="47"/>
    <col min="6668" max="6668" width="3.140625" style="47" customWidth="1"/>
    <col min="6669" max="6670" width="0" style="47" hidden="1" customWidth="1"/>
    <col min="6671" max="6911" width="9.140625" style="47"/>
    <col min="6912" max="6912" width="34.42578125" style="47" customWidth="1"/>
    <col min="6913" max="6913" width="19.28515625" style="47" customWidth="1"/>
    <col min="6914" max="6914" width="9.140625" style="47" customWidth="1"/>
    <col min="6915" max="6915" width="11" style="47" customWidth="1"/>
    <col min="6916" max="6916" width="9.140625" style="47"/>
    <col min="6917" max="6917" width="5" style="47" customWidth="1"/>
    <col min="6918" max="6918" width="17.5703125" style="47" customWidth="1"/>
    <col min="6919" max="6923" width="9.140625" style="47"/>
    <col min="6924" max="6924" width="3.140625" style="47" customWidth="1"/>
    <col min="6925" max="6926" width="0" style="47" hidden="1" customWidth="1"/>
    <col min="6927" max="7167" width="9.140625" style="47"/>
    <col min="7168" max="7168" width="34.42578125" style="47" customWidth="1"/>
    <col min="7169" max="7169" width="19.28515625" style="47" customWidth="1"/>
    <col min="7170" max="7170" width="9.140625" style="47" customWidth="1"/>
    <col min="7171" max="7171" width="11" style="47" customWidth="1"/>
    <col min="7172" max="7172" width="9.140625" style="47"/>
    <col min="7173" max="7173" width="5" style="47" customWidth="1"/>
    <col min="7174" max="7174" width="17.5703125" style="47" customWidth="1"/>
    <col min="7175" max="7179" width="9.140625" style="47"/>
    <col min="7180" max="7180" width="3.140625" style="47" customWidth="1"/>
    <col min="7181" max="7182" width="0" style="47" hidden="1" customWidth="1"/>
    <col min="7183" max="7423" width="9.140625" style="47"/>
    <col min="7424" max="7424" width="34.42578125" style="47" customWidth="1"/>
    <col min="7425" max="7425" width="19.28515625" style="47" customWidth="1"/>
    <col min="7426" max="7426" width="9.140625" style="47" customWidth="1"/>
    <col min="7427" max="7427" width="11" style="47" customWidth="1"/>
    <col min="7428" max="7428" width="9.140625" style="47"/>
    <col min="7429" max="7429" width="5" style="47" customWidth="1"/>
    <col min="7430" max="7430" width="17.5703125" style="47" customWidth="1"/>
    <col min="7431" max="7435" width="9.140625" style="47"/>
    <col min="7436" max="7436" width="3.140625" style="47" customWidth="1"/>
    <col min="7437" max="7438" width="0" style="47" hidden="1" customWidth="1"/>
    <col min="7439" max="7679" width="9.140625" style="47"/>
    <col min="7680" max="7680" width="34.42578125" style="47" customWidth="1"/>
    <col min="7681" max="7681" width="19.28515625" style="47" customWidth="1"/>
    <col min="7682" max="7682" width="9.140625" style="47" customWidth="1"/>
    <col min="7683" max="7683" width="11" style="47" customWidth="1"/>
    <col min="7684" max="7684" width="9.140625" style="47"/>
    <col min="7685" max="7685" width="5" style="47" customWidth="1"/>
    <col min="7686" max="7686" width="17.5703125" style="47" customWidth="1"/>
    <col min="7687" max="7691" width="9.140625" style="47"/>
    <col min="7692" max="7692" width="3.140625" style="47" customWidth="1"/>
    <col min="7693" max="7694" width="0" style="47" hidden="1" customWidth="1"/>
    <col min="7695" max="7935" width="9.140625" style="47"/>
    <col min="7936" max="7936" width="34.42578125" style="47" customWidth="1"/>
    <col min="7937" max="7937" width="19.28515625" style="47" customWidth="1"/>
    <col min="7938" max="7938" width="9.140625" style="47" customWidth="1"/>
    <col min="7939" max="7939" width="11" style="47" customWidth="1"/>
    <col min="7940" max="7940" width="9.140625" style="47"/>
    <col min="7941" max="7941" width="5" style="47" customWidth="1"/>
    <col min="7942" max="7942" width="17.5703125" style="47" customWidth="1"/>
    <col min="7943" max="7947" width="9.140625" style="47"/>
    <col min="7948" max="7948" width="3.140625" style="47" customWidth="1"/>
    <col min="7949" max="7950" width="0" style="47" hidden="1" customWidth="1"/>
    <col min="7951" max="8191" width="9.140625" style="47"/>
    <col min="8192" max="8192" width="34.42578125" style="47" customWidth="1"/>
    <col min="8193" max="8193" width="19.28515625" style="47" customWidth="1"/>
    <col min="8194" max="8194" width="9.140625" style="47" customWidth="1"/>
    <col min="8195" max="8195" width="11" style="47" customWidth="1"/>
    <col min="8196" max="8196" width="9.140625" style="47"/>
    <col min="8197" max="8197" width="5" style="47" customWidth="1"/>
    <col min="8198" max="8198" width="17.5703125" style="47" customWidth="1"/>
    <col min="8199" max="8203" width="9.140625" style="47"/>
    <col min="8204" max="8204" width="3.140625" style="47" customWidth="1"/>
    <col min="8205" max="8206" width="0" style="47" hidden="1" customWidth="1"/>
    <col min="8207" max="8447" width="9.140625" style="47"/>
    <col min="8448" max="8448" width="34.42578125" style="47" customWidth="1"/>
    <col min="8449" max="8449" width="19.28515625" style="47" customWidth="1"/>
    <col min="8450" max="8450" width="9.140625" style="47" customWidth="1"/>
    <col min="8451" max="8451" width="11" style="47" customWidth="1"/>
    <col min="8452" max="8452" width="9.140625" style="47"/>
    <col min="8453" max="8453" width="5" style="47" customWidth="1"/>
    <col min="8454" max="8454" width="17.5703125" style="47" customWidth="1"/>
    <col min="8455" max="8459" width="9.140625" style="47"/>
    <col min="8460" max="8460" width="3.140625" style="47" customWidth="1"/>
    <col min="8461" max="8462" width="0" style="47" hidden="1" customWidth="1"/>
    <col min="8463" max="8703" width="9.140625" style="47"/>
    <col min="8704" max="8704" width="34.42578125" style="47" customWidth="1"/>
    <col min="8705" max="8705" width="19.28515625" style="47" customWidth="1"/>
    <col min="8706" max="8706" width="9.140625" style="47" customWidth="1"/>
    <col min="8707" max="8707" width="11" style="47" customWidth="1"/>
    <col min="8708" max="8708" width="9.140625" style="47"/>
    <col min="8709" max="8709" width="5" style="47" customWidth="1"/>
    <col min="8710" max="8710" width="17.5703125" style="47" customWidth="1"/>
    <col min="8711" max="8715" width="9.140625" style="47"/>
    <col min="8716" max="8716" width="3.140625" style="47" customWidth="1"/>
    <col min="8717" max="8718" width="0" style="47" hidden="1" customWidth="1"/>
    <col min="8719" max="8959" width="9.140625" style="47"/>
    <col min="8960" max="8960" width="34.42578125" style="47" customWidth="1"/>
    <col min="8961" max="8961" width="19.28515625" style="47" customWidth="1"/>
    <col min="8962" max="8962" width="9.140625" style="47" customWidth="1"/>
    <col min="8963" max="8963" width="11" style="47" customWidth="1"/>
    <col min="8964" max="8964" width="9.140625" style="47"/>
    <col min="8965" max="8965" width="5" style="47" customWidth="1"/>
    <col min="8966" max="8966" width="17.5703125" style="47" customWidth="1"/>
    <col min="8967" max="8971" width="9.140625" style="47"/>
    <col min="8972" max="8972" width="3.140625" style="47" customWidth="1"/>
    <col min="8973" max="8974" width="0" style="47" hidden="1" customWidth="1"/>
    <col min="8975" max="9215" width="9.140625" style="47"/>
    <col min="9216" max="9216" width="34.42578125" style="47" customWidth="1"/>
    <col min="9217" max="9217" width="19.28515625" style="47" customWidth="1"/>
    <col min="9218" max="9218" width="9.140625" style="47" customWidth="1"/>
    <col min="9219" max="9219" width="11" style="47" customWidth="1"/>
    <col min="9220" max="9220" width="9.140625" style="47"/>
    <col min="9221" max="9221" width="5" style="47" customWidth="1"/>
    <col min="9222" max="9222" width="17.5703125" style="47" customWidth="1"/>
    <col min="9223" max="9227" width="9.140625" style="47"/>
    <col min="9228" max="9228" width="3.140625" style="47" customWidth="1"/>
    <col min="9229" max="9230" width="0" style="47" hidden="1" customWidth="1"/>
    <col min="9231" max="9471" width="9.140625" style="47"/>
    <col min="9472" max="9472" width="34.42578125" style="47" customWidth="1"/>
    <col min="9473" max="9473" width="19.28515625" style="47" customWidth="1"/>
    <col min="9474" max="9474" width="9.140625" style="47" customWidth="1"/>
    <col min="9475" max="9475" width="11" style="47" customWidth="1"/>
    <col min="9476" max="9476" width="9.140625" style="47"/>
    <col min="9477" max="9477" width="5" style="47" customWidth="1"/>
    <col min="9478" max="9478" width="17.5703125" style="47" customWidth="1"/>
    <col min="9479" max="9483" width="9.140625" style="47"/>
    <col min="9484" max="9484" width="3.140625" style="47" customWidth="1"/>
    <col min="9485" max="9486" width="0" style="47" hidden="1" customWidth="1"/>
    <col min="9487" max="9727" width="9.140625" style="47"/>
    <col min="9728" max="9728" width="34.42578125" style="47" customWidth="1"/>
    <col min="9729" max="9729" width="19.28515625" style="47" customWidth="1"/>
    <col min="9730" max="9730" width="9.140625" style="47" customWidth="1"/>
    <col min="9731" max="9731" width="11" style="47" customWidth="1"/>
    <col min="9732" max="9732" width="9.140625" style="47"/>
    <col min="9733" max="9733" width="5" style="47" customWidth="1"/>
    <col min="9734" max="9734" width="17.5703125" style="47" customWidth="1"/>
    <col min="9735" max="9739" width="9.140625" style="47"/>
    <col min="9740" max="9740" width="3.140625" style="47" customWidth="1"/>
    <col min="9741" max="9742" width="0" style="47" hidden="1" customWidth="1"/>
    <col min="9743" max="9983" width="9.140625" style="47"/>
    <col min="9984" max="9984" width="34.42578125" style="47" customWidth="1"/>
    <col min="9985" max="9985" width="19.28515625" style="47" customWidth="1"/>
    <col min="9986" max="9986" width="9.140625" style="47" customWidth="1"/>
    <col min="9987" max="9987" width="11" style="47" customWidth="1"/>
    <col min="9988" max="9988" width="9.140625" style="47"/>
    <col min="9989" max="9989" width="5" style="47" customWidth="1"/>
    <col min="9990" max="9990" width="17.5703125" style="47" customWidth="1"/>
    <col min="9991" max="9995" width="9.140625" style="47"/>
    <col min="9996" max="9996" width="3.140625" style="47" customWidth="1"/>
    <col min="9997" max="9998" width="0" style="47" hidden="1" customWidth="1"/>
    <col min="9999" max="10239" width="9.140625" style="47"/>
    <col min="10240" max="10240" width="34.42578125" style="47" customWidth="1"/>
    <col min="10241" max="10241" width="19.28515625" style="47" customWidth="1"/>
    <col min="10242" max="10242" width="9.140625" style="47" customWidth="1"/>
    <col min="10243" max="10243" width="11" style="47" customWidth="1"/>
    <col min="10244" max="10244" width="9.140625" style="47"/>
    <col min="10245" max="10245" width="5" style="47" customWidth="1"/>
    <col min="10246" max="10246" width="17.5703125" style="47" customWidth="1"/>
    <col min="10247" max="10251" width="9.140625" style="47"/>
    <col min="10252" max="10252" width="3.140625" style="47" customWidth="1"/>
    <col min="10253" max="10254" width="0" style="47" hidden="1" customWidth="1"/>
    <col min="10255" max="10495" width="9.140625" style="47"/>
    <col min="10496" max="10496" width="34.42578125" style="47" customWidth="1"/>
    <col min="10497" max="10497" width="19.28515625" style="47" customWidth="1"/>
    <col min="10498" max="10498" width="9.140625" style="47" customWidth="1"/>
    <col min="10499" max="10499" width="11" style="47" customWidth="1"/>
    <col min="10500" max="10500" width="9.140625" style="47"/>
    <col min="10501" max="10501" width="5" style="47" customWidth="1"/>
    <col min="10502" max="10502" width="17.5703125" style="47" customWidth="1"/>
    <col min="10503" max="10507" width="9.140625" style="47"/>
    <col min="10508" max="10508" width="3.140625" style="47" customWidth="1"/>
    <col min="10509" max="10510" width="0" style="47" hidden="1" customWidth="1"/>
    <col min="10511" max="10751" width="9.140625" style="47"/>
    <col min="10752" max="10752" width="34.42578125" style="47" customWidth="1"/>
    <col min="10753" max="10753" width="19.28515625" style="47" customWidth="1"/>
    <col min="10754" max="10754" width="9.140625" style="47" customWidth="1"/>
    <col min="10755" max="10755" width="11" style="47" customWidth="1"/>
    <col min="10756" max="10756" width="9.140625" style="47"/>
    <col min="10757" max="10757" width="5" style="47" customWidth="1"/>
    <col min="10758" max="10758" width="17.5703125" style="47" customWidth="1"/>
    <col min="10759" max="10763" width="9.140625" style="47"/>
    <col min="10764" max="10764" width="3.140625" style="47" customWidth="1"/>
    <col min="10765" max="10766" width="0" style="47" hidden="1" customWidth="1"/>
    <col min="10767" max="11007" width="9.140625" style="47"/>
    <col min="11008" max="11008" width="34.42578125" style="47" customWidth="1"/>
    <col min="11009" max="11009" width="19.28515625" style="47" customWidth="1"/>
    <col min="11010" max="11010" width="9.140625" style="47" customWidth="1"/>
    <col min="11011" max="11011" width="11" style="47" customWidth="1"/>
    <col min="11012" max="11012" width="9.140625" style="47"/>
    <col min="11013" max="11013" width="5" style="47" customWidth="1"/>
    <col min="11014" max="11014" width="17.5703125" style="47" customWidth="1"/>
    <col min="11015" max="11019" width="9.140625" style="47"/>
    <col min="11020" max="11020" width="3.140625" style="47" customWidth="1"/>
    <col min="11021" max="11022" width="0" style="47" hidden="1" customWidth="1"/>
    <col min="11023" max="11263" width="9.140625" style="47"/>
    <col min="11264" max="11264" width="34.42578125" style="47" customWidth="1"/>
    <col min="11265" max="11265" width="19.28515625" style="47" customWidth="1"/>
    <col min="11266" max="11266" width="9.140625" style="47" customWidth="1"/>
    <col min="11267" max="11267" width="11" style="47" customWidth="1"/>
    <col min="11268" max="11268" width="9.140625" style="47"/>
    <col min="11269" max="11269" width="5" style="47" customWidth="1"/>
    <col min="11270" max="11270" width="17.5703125" style="47" customWidth="1"/>
    <col min="11271" max="11275" width="9.140625" style="47"/>
    <col min="11276" max="11276" width="3.140625" style="47" customWidth="1"/>
    <col min="11277" max="11278" width="0" style="47" hidden="1" customWidth="1"/>
    <col min="11279" max="11519" width="9.140625" style="47"/>
    <col min="11520" max="11520" width="34.42578125" style="47" customWidth="1"/>
    <col min="11521" max="11521" width="19.28515625" style="47" customWidth="1"/>
    <col min="11522" max="11522" width="9.140625" style="47" customWidth="1"/>
    <col min="11523" max="11523" width="11" style="47" customWidth="1"/>
    <col min="11524" max="11524" width="9.140625" style="47"/>
    <col min="11525" max="11525" width="5" style="47" customWidth="1"/>
    <col min="11526" max="11526" width="17.5703125" style="47" customWidth="1"/>
    <col min="11527" max="11531" width="9.140625" style="47"/>
    <col min="11532" max="11532" width="3.140625" style="47" customWidth="1"/>
    <col min="11533" max="11534" width="0" style="47" hidden="1" customWidth="1"/>
    <col min="11535" max="11775" width="9.140625" style="47"/>
    <col min="11776" max="11776" width="34.42578125" style="47" customWidth="1"/>
    <col min="11777" max="11777" width="19.28515625" style="47" customWidth="1"/>
    <col min="11778" max="11778" width="9.140625" style="47" customWidth="1"/>
    <col min="11779" max="11779" width="11" style="47" customWidth="1"/>
    <col min="11780" max="11780" width="9.140625" style="47"/>
    <col min="11781" max="11781" width="5" style="47" customWidth="1"/>
    <col min="11782" max="11782" width="17.5703125" style="47" customWidth="1"/>
    <col min="11783" max="11787" width="9.140625" style="47"/>
    <col min="11788" max="11788" width="3.140625" style="47" customWidth="1"/>
    <col min="11789" max="11790" width="0" style="47" hidden="1" customWidth="1"/>
    <col min="11791" max="12031" width="9.140625" style="47"/>
    <col min="12032" max="12032" width="34.42578125" style="47" customWidth="1"/>
    <col min="12033" max="12033" width="19.28515625" style="47" customWidth="1"/>
    <col min="12034" max="12034" width="9.140625" style="47" customWidth="1"/>
    <col min="12035" max="12035" width="11" style="47" customWidth="1"/>
    <col min="12036" max="12036" width="9.140625" style="47"/>
    <col min="12037" max="12037" width="5" style="47" customWidth="1"/>
    <col min="12038" max="12038" width="17.5703125" style="47" customWidth="1"/>
    <col min="12039" max="12043" width="9.140625" style="47"/>
    <col min="12044" max="12044" width="3.140625" style="47" customWidth="1"/>
    <col min="12045" max="12046" width="0" style="47" hidden="1" customWidth="1"/>
    <col min="12047" max="12287" width="9.140625" style="47"/>
    <col min="12288" max="12288" width="34.42578125" style="47" customWidth="1"/>
    <col min="12289" max="12289" width="19.28515625" style="47" customWidth="1"/>
    <col min="12290" max="12290" width="9.140625" style="47" customWidth="1"/>
    <col min="12291" max="12291" width="11" style="47" customWidth="1"/>
    <col min="12292" max="12292" width="9.140625" style="47"/>
    <col min="12293" max="12293" width="5" style="47" customWidth="1"/>
    <col min="12294" max="12294" width="17.5703125" style="47" customWidth="1"/>
    <col min="12295" max="12299" width="9.140625" style="47"/>
    <col min="12300" max="12300" width="3.140625" style="47" customWidth="1"/>
    <col min="12301" max="12302" width="0" style="47" hidden="1" customWidth="1"/>
    <col min="12303" max="12543" width="9.140625" style="47"/>
    <col min="12544" max="12544" width="34.42578125" style="47" customWidth="1"/>
    <col min="12545" max="12545" width="19.28515625" style="47" customWidth="1"/>
    <col min="12546" max="12546" width="9.140625" style="47" customWidth="1"/>
    <col min="12547" max="12547" width="11" style="47" customWidth="1"/>
    <col min="12548" max="12548" width="9.140625" style="47"/>
    <col min="12549" max="12549" width="5" style="47" customWidth="1"/>
    <col min="12550" max="12550" width="17.5703125" style="47" customWidth="1"/>
    <col min="12551" max="12555" width="9.140625" style="47"/>
    <col min="12556" max="12556" width="3.140625" style="47" customWidth="1"/>
    <col min="12557" max="12558" width="0" style="47" hidden="1" customWidth="1"/>
    <col min="12559" max="12799" width="9.140625" style="47"/>
    <col min="12800" max="12800" width="34.42578125" style="47" customWidth="1"/>
    <col min="12801" max="12801" width="19.28515625" style="47" customWidth="1"/>
    <col min="12802" max="12802" width="9.140625" style="47" customWidth="1"/>
    <col min="12803" max="12803" width="11" style="47" customWidth="1"/>
    <col min="12804" max="12804" width="9.140625" style="47"/>
    <col min="12805" max="12805" width="5" style="47" customWidth="1"/>
    <col min="12806" max="12806" width="17.5703125" style="47" customWidth="1"/>
    <col min="12807" max="12811" width="9.140625" style="47"/>
    <col min="12812" max="12812" width="3.140625" style="47" customWidth="1"/>
    <col min="12813" max="12814" width="0" style="47" hidden="1" customWidth="1"/>
    <col min="12815" max="13055" width="9.140625" style="47"/>
    <col min="13056" max="13056" width="34.42578125" style="47" customWidth="1"/>
    <col min="13057" max="13057" width="19.28515625" style="47" customWidth="1"/>
    <col min="13058" max="13058" width="9.140625" style="47" customWidth="1"/>
    <col min="13059" max="13059" width="11" style="47" customWidth="1"/>
    <col min="13060" max="13060" width="9.140625" style="47"/>
    <col min="13061" max="13061" width="5" style="47" customWidth="1"/>
    <col min="13062" max="13062" width="17.5703125" style="47" customWidth="1"/>
    <col min="13063" max="13067" width="9.140625" style="47"/>
    <col min="13068" max="13068" width="3.140625" style="47" customWidth="1"/>
    <col min="13069" max="13070" width="0" style="47" hidden="1" customWidth="1"/>
    <col min="13071" max="13311" width="9.140625" style="47"/>
    <col min="13312" max="13312" width="34.42578125" style="47" customWidth="1"/>
    <col min="13313" max="13313" width="19.28515625" style="47" customWidth="1"/>
    <col min="13314" max="13314" width="9.140625" style="47" customWidth="1"/>
    <col min="13315" max="13315" width="11" style="47" customWidth="1"/>
    <col min="13316" max="13316" width="9.140625" style="47"/>
    <col min="13317" max="13317" width="5" style="47" customWidth="1"/>
    <col min="13318" max="13318" width="17.5703125" style="47" customWidth="1"/>
    <col min="13319" max="13323" width="9.140625" style="47"/>
    <col min="13324" max="13324" width="3.140625" style="47" customWidth="1"/>
    <col min="13325" max="13326" width="0" style="47" hidden="1" customWidth="1"/>
    <col min="13327" max="13567" width="9.140625" style="47"/>
    <col min="13568" max="13568" width="34.42578125" style="47" customWidth="1"/>
    <col min="13569" max="13569" width="19.28515625" style="47" customWidth="1"/>
    <col min="13570" max="13570" width="9.140625" style="47" customWidth="1"/>
    <col min="13571" max="13571" width="11" style="47" customWidth="1"/>
    <col min="13572" max="13572" width="9.140625" style="47"/>
    <col min="13573" max="13573" width="5" style="47" customWidth="1"/>
    <col min="13574" max="13574" width="17.5703125" style="47" customWidth="1"/>
    <col min="13575" max="13579" width="9.140625" style="47"/>
    <col min="13580" max="13580" width="3.140625" style="47" customWidth="1"/>
    <col min="13581" max="13582" width="0" style="47" hidden="1" customWidth="1"/>
    <col min="13583" max="13823" width="9.140625" style="47"/>
    <col min="13824" max="13824" width="34.42578125" style="47" customWidth="1"/>
    <col min="13825" max="13825" width="19.28515625" style="47" customWidth="1"/>
    <col min="13826" max="13826" width="9.140625" style="47" customWidth="1"/>
    <col min="13827" max="13827" width="11" style="47" customWidth="1"/>
    <col min="13828" max="13828" width="9.140625" style="47"/>
    <col min="13829" max="13829" width="5" style="47" customWidth="1"/>
    <col min="13830" max="13830" width="17.5703125" style="47" customWidth="1"/>
    <col min="13831" max="13835" width="9.140625" style="47"/>
    <col min="13836" max="13836" width="3.140625" style="47" customWidth="1"/>
    <col min="13837" max="13838" width="0" style="47" hidden="1" customWidth="1"/>
    <col min="13839" max="14079" width="9.140625" style="47"/>
    <col min="14080" max="14080" width="34.42578125" style="47" customWidth="1"/>
    <col min="14081" max="14081" width="19.28515625" style="47" customWidth="1"/>
    <col min="14082" max="14082" width="9.140625" style="47" customWidth="1"/>
    <col min="14083" max="14083" width="11" style="47" customWidth="1"/>
    <col min="14084" max="14084" width="9.140625" style="47"/>
    <col min="14085" max="14085" width="5" style="47" customWidth="1"/>
    <col min="14086" max="14086" width="17.5703125" style="47" customWidth="1"/>
    <col min="14087" max="14091" width="9.140625" style="47"/>
    <col min="14092" max="14092" width="3.140625" style="47" customWidth="1"/>
    <col min="14093" max="14094" width="0" style="47" hidden="1" customWidth="1"/>
    <col min="14095" max="14335" width="9.140625" style="47"/>
    <col min="14336" max="14336" width="34.42578125" style="47" customWidth="1"/>
    <col min="14337" max="14337" width="19.28515625" style="47" customWidth="1"/>
    <col min="14338" max="14338" width="9.140625" style="47" customWidth="1"/>
    <col min="14339" max="14339" width="11" style="47" customWidth="1"/>
    <col min="14340" max="14340" width="9.140625" style="47"/>
    <col min="14341" max="14341" width="5" style="47" customWidth="1"/>
    <col min="14342" max="14342" width="17.5703125" style="47" customWidth="1"/>
    <col min="14343" max="14347" width="9.140625" style="47"/>
    <col min="14348" max="14348" width="3.140625" style="47" customWidth="1"/>
    <col min="14349" max="14350" width="0" style="47" hidden="1" customWidth="1"/>
    <col min="14351" max="14591" width="9.140625" style="47"/>
    <col min="14592" max="14592" width="34.42578125" style="47" customWidth="1"/>
    <col min="14593" max="14593" width="19.28515625" style="47" customWidth="1"/>
    <col min="14594" max="14594" width="9.140625" style="47" customWidth="1"/>
    <col min="14595" max="14595" width="11" style="47" customWidth="1"/>
    <col min="14596" max="14596" width="9.140625" style="47"/>
    <col min="14597" max="14597" width="5" style="47" customWidth="1"/>
    <col min="14598" max="14598" width="17.5703125" style="47" customWidth="1"/>
    <col min="14599" max="14603" width="9.140625" style="47"/>
    <col min="14604" max="14604" width="3.140625" style="47" customWidth="1"/>
    <col min="14605" max="14606" width="0" style="47" hidden="1" customWidth="1"/>
    <col min="14607" max="14847" width="9.140625" style="47"/>
    <col min="14848" max="14848" width="34.42578125" style="47" customWidth="1"/>
    <col min="14849" max="14849" width="19.28515625" style="47" customWidth="1"/>
    <col min="14850" max="14850" width="9.140625" style="47" customWidth="1"/>
    <col min="14851" max="14851" width="11" style="47" customWidth="1"/>
    <col min="14852" max="14852" width="9.140625" style="47"/>
    <col min="14853" max="14853" width="5" style="47" customWidth="1"/>
    <col min="14854" max="14854" width="17.5703125" style="47" customWidth="1"/>
    <col min="14855" max="14859" width="9.140625" style="47"/>
    <col min="14860" max="14860" width="3.140625" style="47" customWidth="1"/>
    <col min="14861" max="14862" width="0" style="47" hidden="1" customWidth="1"/>
    <col min="14863" max="15103" width="9.140625" style="47"/>
    <col min="15104" max="15104" width="34.42578125" style="47" customWidth="1"/>
    <col min="15105" max="15105" width="19.28515625" style="47" customWidth="1"/>
    <col min="15106" max="15106" width="9.140625" style="47" customWidth="1"/>
    <col min="15107" max="15107" width="11" style="47" customWidth="1"/>
    <col min="15108" max="15108" width="9.140625" style="47"/>
    <col min="15109" max="15109" width="5" style="47" customWidth="1"/>
    <col min="15110" max="15110" width="17.5703125" style="47" customWidth="1"/>
    <col min="15111" max="15115" width="9.140625" style="47"/>
    <col min="15116" max="15116" width="3.140625" style="47" customWidth="1"/>
    <col min="15117" max="15118" width="0" style="47" hidden="1" customWidth="1"/>
    <col min="15119" max="15359" width="9.140625" style="47"/>
    <col min="15360" max="15360" width="34.42578125" style="47" customWidth="1"/>
    <col min="15361" max="15361" width="19.28515625" style="47" customWidth="1"/>
    <col min="15362" max="15362" width="9.140625" style="47" customWidth="1"/>
    <col min="15363" max="15363" width="11" style="47" customWidth="1"/>
    <col min="15364" max="15364" width="9.140625" style="47"/>
    <col min="15365" max="15365" width="5" style="47" customWidth="1"/>
    <col min="15366" max="15366" width="17.5703125" style="47" customWidth="1"/>
    <col min="15367" max="15371" width="9.140625" style="47"/>
    <col min="15372" max="15372" width="3.140625" style="47" customWidth="1"/>
    <col min="15373" max="15374" width="0" style="47" hidden="1" customWidth="1"/>
    <col min="15375" max="15615" width="9.140625" style="47"/>
    <col min="15616" max="15616" width="34.42578125" style="47" customWidth="1"/>
    <col min="15617" max="15617" width="19.28515625" style="47" customWidth="1"/>
    <col min="15618" max="15618" width="9.140625" style="47" customWidth="1"/>
    <col min="15619" max="15619" width="11" style="47" customWidth="1"/>
    <col min="15620" max="15620" width="9.140625" style="47"/>
    <col min="15621" max="15621" width="5" style="47" customWidth="1"/>
    <col min="15622" max="15622" width="17.5703125" style="47" customWidth="1"/>
    <col min="15623" max="15627" width="9.140625" style="47"/>
    <col min="15628" max="15628" width="3.140625" style="47" customWidth="1"/>
    <col min="15629" max="15630" width="0" style="47" hidden="1" customWidth="1"/>
    <col min="15631" max="15871" width="9.140625" style="47"/>
    <col min="15872" max="15872" width="34.42578125" style="47" customWidth="1"/>
    <col min="15873" max="15873" width="19.28515625" style="47" customWidth="1"/>
    <col min="15874" max="15874" width="9.140625" style="47" customWidth="1"/>
    <col min="15875" max="15875" width="11" style="47" customWidth="1"/>
    <col min="15876" max="15876" width="9.140625" style="47"/>
    <col min="15877" max="15877" width="5" style="47" customWidth="1"/>
    <col min="15878" max="15878" width="17.5703125" style="47" customWidth="1"/>
    <col min="15879" max="15883" width="9.140625" style="47"/>
    <col min="15884" max="15884" width="3.140625" style="47" customWidth="1"/>
    <col min="15885" max="15886" width="0" style="47" hidden="1" customWidth="1"/>
    <col min="15887" max="16127" width="9.140625" style="47"/>
    <col min="16128" max="16128" width="34.42578125" style="47" customWidth="1"/>
    <col min="16129" max="16129" width="19.28515625" style="47" customWidth="1"/>
    <col min="16130" max="16130" width="9.140625" style="47" customWidth="1"/>
    <col min="16131" max="16131" width="11" style="47" customWidth="1"/>
    <col min="16132" max="16132" width="9.140625" style="47"/>
    <col min="16133" max="16133" width="5" style="47" customWidth="1"/>
    <col min="16134" max="16134" width="17.5703125" style="47" customWidth="1"/>
    <col min="16135" max="16139" width="9.140625" style="47"/>
    <col min="16140" max="16140" width="3.140625" style="47" customWidth="1"/>
    <col min="16141" max="16142" width="0" style="47" hidden="1" customWidth="1"/>
    <col min="16143" max="16384" width="9.140625" style="47"/>
  </cols>
  <sheetData>
    <row r="1" spans="1:14" s="46" customFormat="1">
      <c r="A1" s="57"/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90"/>
    </row>
    <row r="2" spans="1:14" s="46" customFormat="1" ht="18" customHeight="1">
      <c r="A2" s="626"/>
      <c r="B2" s="627"/>
      <c r="C2" s="627"/>
      <c r="D2" s="627"/>
      <c r="E2" s="627"/>
      <c r="F2" s="627"/>
      <c r="G2" s="627"/>
      <c r="H2" s="627"/>
      <c r="I2" s="627"/>
      <c r="J2" s="627"/>
      <c r="K2" s="627"/>
      <c r="L2" s="627"/>
      <c r="M2" s="627"/>
      <c r="N2" s="628"/>
    </row>
    <row r="3" spans="1:14" s="46" customFormat="1" ht="18" customHeight="1">
      <c r="A3" s="629"/>
      <c r="B3" s="630"/>
      <c r="C3" s="630"/>
      <c r="D3" s="630"/>
      <c r="E3" s="630"/>
      <c r="F3" s="630"/>
      <c r="G3" s="630"/>
      <c r="H3" s="630"/>
      <c r="I3" s="630"/>
      <c r="J3" s="630"/>
      <c r="K3" s="630"/>
      <c r="L3" s="630"/>
      <c r="M3" s="630"/>
      <c r="N3" s="631"/>
    </row>
    <row r="4" spans="1:14" s="46" customFormat="1" ht="18" customHeight="1">
      <c r="A4" s="629"/>
      <c r="B4" s="630"/>
      <c r="C4" s="630"/>
      <c r="D4" s="630"/>
      <c r="E4" s="630"/>
      <c r="F4" s="630"/>
      <c r="G4" s="630"/>
      <c r="H4" s="630"/>
      <c r="I4" s="630"/>
      <c r="J4" s="630"/>
      <c r="K4" s="630"/>
      <c r="L4" s="630"/>
      <c r="M4" s="630"/>
      <c r="N4" s="631"/>
    </row>
    <row r="5" spans="1:14" s="46" customFormat="1" ht="41.25" customHeight="1">
      <c r="A5" s="632" t="str">
        <f>'RESUMO MODULO MINIMO'!A1</f>
        <v>EXECUÇÃO DE SERVIÇOS DE IMPLANTAÇÃO DE REVESTIMENTO PRIMÁRIO EM ESTRADAS VICINAIS DE MUNICÍPIOS DIVERSOS NA ÁREA DE ATUAÇÃO DA 2ª SUPERINTENDÊNCIA REGIONAL DA CODEVASF, NO ESTADO DA BAHIA</v>
      </c>
      <c r="B5" s="633"/>
      <c r="C5" s="633"/>
      <c r="D5" s="633"/>
      <c r="E5" s="633"/>
      <c r="F5" s="633"/>
      <c r="G5" s="633"/>
      <c r="H5" s="633"/>
      <c r="I5" s="633"/>
      <c r="J5" s="633"/>
      <c r="K5" s="633"/>
      <c r="L5" s="633"/>
      <c r="M5" s="633"/>
      <c r="N5" s="634"/>
    </row>
    <row r="6" spans="1:14" ht="18" customHeight="1">
      <c r="A6" s="116"/>
      <c r="B6" s="117"/>
      <c r="C6" s="117"/>
      <c r="D6" s="118"/>
      <c r="E6" s="119"/>
      <c r="F6" s="120"/>
      <c r="G6" s="120"/>
      <c r="H6" s="120"/>
      <c r="I6" s="120"/>
      <c r="J6" s="121"/>
      <c r="K6" s="121"/>
      <c r="L6" s="121"/>
      <c r="M6" s="121"/>
      <c r="N6" s="122"/>
    </row>
    <row r="7" spans="1:14">
      <c r="A7" s="635" t="s">
        <v>438</v>
      </c>
      <c r="B7" s="636"/>
      <c r="C7" s="636"/>
      <c r="D7" s="636"/>
      <c r="E7" s="636"/>
      <c r="F7" s="636"/>
      <c r="G7" s="636"/>
      <c r="H7" s="636"/>
      <c r="I7" s="636"/>
      <c r="J7" s="636"/>
      <c r="K7" s="636"/>
      <c r="L7" s="636"/>
      <c r="M7" s="636"/>
      <c r="N7" s="637"/>
    </row>
    <row r="8" spans="1:14">
      <c r="A8" s="635"/>
      <c r="B8" s="636"/>
      <c r="C8" s="636"/>
      <c r="D8" s="636"/>
      <c r="E8" s="636"/>
      <c r="F8" s="636"/>
      <c r="G8" s="636"/>
      <c r="H8" s="636"/>
      <c r="I8" s="636"/>
      <c r="J8" s="636"/>
      <c r="K8" s="636"/>
      <c r="L8" s="636"/>
      <c r="M8" s="636"/>
      <c r="N8" s="637"/>
    </row>
    <row r="9" spans="1:14" ht="15.75">
      <c r="A9" s="123"/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5"/>
    </row>
    <row r="10" spans="1:14" ht="15.75">
      <c r="A10" s="616" t="s">
        <v>50</v>
      </c>
      <c r="B10" s="617"/>
      <c r="C10" s="126"/>
      <c r="D10" s="126"/>
      <c r="E10" s="126"/>
      <c r="F10" s="126"/>
      <c r="G10" s="126"/>
      <c r="H10" s="127"/>
      <c r="I10" s="126"/>
      <c r="J10" s="128"/>
      <c r="K10" s="128"/>
      <c r="L10" s="128"/>
      <c r="M10" s="128"/>
      <c r="N10" s="129"/>
    </row>
    <row r="11" spans="1:14" ht="20.25">
      <c r="A11" s="113"/>
      <c r="B11" s="114"/>
      <c r="C11" s="130" t="s">
        <v>51</v>
      </c>
      <c r="D11" s="130" t="s">
        <v>52</v>
      </c>
      <c r="E11" s="130" t="s">
        <v>53</v>
      </c>
      <c r="F11" s="601"/>
      <c r="G11" s="601"/>
      <c r="H11" s="601"/>
      <c r="I11" s="601"/>
      <c r="J11" s="601"/>
      <c r="K11" s="601"/>
      <c r="L11" s="601"/>
      <c r="M11" s="601"/>
      <c r="N11" s="624"/>
    </row>
    <row r="12" spans="1:14" ht="12.75" customHeight="1">
      <c r="A12" s="620" t="s">
        <v>54</v>
      </c>
      <c r="B12" s="621"/>
      <c r="C12" s="131"/>
      <c r="D12" s="132"/>
      <c r="E12" s="133">
        <f>C12*D12</f>
        <v>0</v>
      </c>
      <c r="F12" s="601"/>
      <c r="G12" s="601"/>
      <c r="H12" s="601"/>
      <c r="I12" s="601"/>
      <c r="J12" s="601"/>
      <c r="K12" s="601"/>
      <c r="L12" s="601"/>
      <c r="M12" s="601"/>
      <c r="N12" s="624"/>
    </row>
    <row r="13" spans="1:14" ht="12.75" customHeight="1">
      <c r="A13" s="620" t="s">
        <v>55</v>
      </c>
      <c r="B13" s="621"/>
      <c r="C13" s="131"/>
      <c r="D13" s="132"/>
      <c r="E13" s="133">
        <f>C13*D13</f>
        <v>0</v>
      </c>
      <c r="F13" s="114"/>
      <c r="G13" s="114"/>
      <c r="H13" s="114"/>
      <c r="I13" s="625"/>
      <c r="J13" s="625"/>
      <c r="K13" s="625" t="s">
        <v>307</v>
      </c>
      <c r="L13" s="114"/>
      <c r="M13" s="114"/>
      <c r="N13" s="115"/>
    </row>
    <row r="14" spans="1:14" ht="12.75" customHeight="1">
      <c r="A14" s="620" t="s">
        <v>274</v>
      </c>
      <c r="B14" s="621"/>
      <c r="C14" s="131">
        <f>I13</f>
        <v>0</v>
      </c>
      <c r="D14" s="132">
        <v>1</v>
      </c>
      <c r="E14" s="133">
        <f>C14*D14</f>
        <v>0</v>
      </c>
      <c r="F14" s="309"/>
      <c r="G14" s="114"/>
      <c r="H14" s="114"/>
      <c r="I14" s="625"/>
      <c r="J14" s="625"/>
      <c r="K14" s="625"/>
      <c r="L14" s="114"/>
      <c r="M14" s="114"/>
      <c r="N14" s="115"/>
    </row>
    <row r="15" spans="1:14" ht="12.75" customHeight="1">
      <c r="A15" s="620" t="s">
        <v>275</v>
      </c>
      <c r="B15" s="621"/>
      <c r="C15" s="131">
        <f>I13</f>
        <v>0</v>
      </c>
      <c r="D15" s="132">
        <v>1</v>
      </c>
      <c r="E15" s="133">
        <f>C15*D15</f>
        <v>0</v>
      </c>
      <c r="F15" s="309"/>
      <c r="G15" s="114"/>
      <c r="H15" s="114"/>
      <c r="I15" s="114"/>
      <c r="J15" s="114"/>
      <c r="K15" s="114"/>
      <c r="L15" s="114"/>
      <c r="M15" s="114"/>
      <c r="N15" s="115"/>
    </row>
    <row r="16" spans="1:14" ht="12.75" customHeight="1">
      <c r="A16" s="622" t="s">
        <v>56</v>
      </c>
      <c r="B16" s="623"/>
      <c r="C16" s="623"/>
      <c r="D16" s="623"/>
      <c r="E16" s="134">
        <f>E12+E14</f>
        <v>0</v>
      </c>
      <c r="F16" s="114"/>
      <c r="G16" s="114"/>
      <c r="H16" s="114"/>
      <c r="I16" s="114"/>
      <c r="J16" s="114"/>
      <c r="K16" s="114"/>
      <c r="L16" s="114"/>
      <c r="M16" s="114"/>
      <c r="N16" s="115"/>
    </row>
    <row r="17" spans="1:14" ht="12.75" customHeight="1">
      <c r="A17" s="622" t="s">
        <v>57</v>
      </c>
      <c r="B17" s="623"/>
      <c r="C17" s="623"/>
      <c r="D17" s="623"/>
      <c r="E17" s="134">
        <f>'PLANILHA ORÇAMENTÁRIA'!I17</f>
        <v>257600</v>
      </c>
      <c r="F17" s="114"/>
      <c r="G17" s="114"/>
      <c r="H17" s="114"/>
      <c r="I17" s="610"/>
      <c r="J17" s="610"/>
      <c r="K17" s="114"/>
      <c r="L17" s="114"/>
      <c r="M17" s="114"/>
      <c r="N17" s="115"/>
    </row>
    <row r="18" spans="1:14" ht="23.25">
      <c r="A18" s="135"/>
      <c r="B18" s="136"/>
      <c r="C18" s="136"/>
      <c r="D18" s="136"/>
      <c r="E18" s="136"/>
      <c r="F18" s="136"/>
      <c r="G18" s="111"/>
      <c r="H18" s="111"/>
      <c r="I18" s="111"/>
      <c r="J18" s="111"/>
      <c r="K18" s="111"/>
      <c r="L18" s="111"/>
      <c r="M18" s="111"/>
      <c r="N18" s="112"/>
    </row>
    <row r="19" spans="1:14">
      <c r="A19" s="137"/>
      <c r="B19" s="138"/>
      <c r="C19" s="138"/>
      <c r="D19" s="138"/>
      <c r="E19" s="111"/>
      <c r="F19" s="111"/>
      <c r="G19" s="111"/>
      <c r="H19" s="111"/>
      <c r="I19" s="111"/>
      <c r="J19" s="111"/>
      <c r="K19" s="111"/>
      <c r="L19" s="111"/>
      <c r="M19" s="111"/>
      <c r="N19" s="112"/>
    </row>
    <row r="20" spans="1:14" ht="15.75">
      <c r="A20" s="616" t="s">
        <v>58</v>
      </c>
      <c r="B20" s="617"/>
      <c r="C20" s="126"/>
      <c r="D20" s="126"/>
      <c r="E20" s="126"/>
      <c r="F20" s="126"/>
      <c r="G20" s="126"/>
      <c r="H20" s="127"/>
      <c r="I20" s="126"/>
      <c r="J20" s="128"/>
      <c r="K20" s="128"/>
      <c r="L20" s="128"/>
      <c r="M20" s="128"/>
      <c r="N20" s="129"/>
    </row>
    <row r="21" spans="1:14">
      <c r="A21" s="139"/>
      <c r="B21" s="111"/>
      <c r="C21" s="111"/>
      <c r="D21" s="291" t="s">
        <v>348</v>
      </c>
      <c r="E21" s="291"/>
      <c r="F21" s="291"/>
      <c r="H21" s="292">
        <v>7.2</v>
      </c>
      <c r="I21" s="291" t="s">
        <v>59</v>
      </c>
      <c r="J21" s="111"/>
      <c r="K21" s="111"/>
      <c r="L21" s="111"/>
      <c r="M21" s="111"/>
      <c r="N21" s="112"/>
    </row>
    <row r="22" spans="1:14">
      <c r="A22" s="139"/>
      <c r="B22" s="111"/>
      <c r="C22" s="111"/>
      <c r="D22" s="291" t="s">
        <v>349</v>
      </c>
      <c r="E22" s="291"/>
      <c r="F22" s="291"/>
      <c r="H22" s="292">
        <v>11.5</v>
      </c>
      <c r="I22" s="291" t="s">
        <v>59</v>
      </c>
      <c r="J22" s="111"/>
      <c r="K22" s="111"/>
      <c r="L22" s="111"/>
      <c r="M22" s="111"/>
      <c r="N22" s="112"/>
    </row>
    <row r="23" spans="1:14">
      <c r="A23" s="139"/>
      <c r="B23" s="111"/>
      <c r="C23" s="111"/>
      <c r="D23" s="291" t="s">
        <v>309</v>
      </c>
      <c r="E23" s="291"/>
      <c r="F23" s="291"/>
      <c r="H23" s="292">
        <v>11</v>
      </c>
      <c r="I23" s="291" t="s">
        <v>59</v>
      </c>
      <c r="J23" s="111"/>
      <c r="K23" s="111"/>
      <c r="L23" s="111"/>
      <c r="M23" s="111"/>
      <c r="N23" s="112"/>
    </row>
    <row r="24" spans="1:14" ht="12.75" customHeight="1">
      <c r="A24" s="139"/>
      <c r="B24" s="111"/>
      <c r="C24" s="111"/>
      <c r="D24" s="111"/>
      <c r="E24" s="138"/>
      <c r="F24" s="138"/>
      <c r="G24" s="138"/>
      <c r="H24" s="140"/>
      <c r="I24" s="138"/>
      <c r="J24" s="111"/>
      <c r="K24" s="111"/>
      <c r="L24" s="111"/>
      <c r="M24" s="141"/>
      <c r="N24" s="112"/>
    </row>
    <row r="25" spans="1:14" ht="12.75" customHeight="1">
      <c r="A25" s="139"/>
      <c r="B25" s="111"/>
      <c r="C25" s="111"/>
      <c r="D25" s="111"/>
      <c r="E25" s="142" t="s">
        <v>60</v>
      </c>
      <c r="F25" s="138"/>
      <c r="G25" s="138"/>
      <c r="H25" s="362">
        <f>SUM(H21:H23)</f>
        <v>29.7</v>
      </c>
      <c r="I25" s="138" t="s">
        <v>59</v>
      </c>
      <c r="J25" s="111"/>
      <c r="K25" s="111"/>
      <c r="L25" s="111"/>
      <c r="M25" s="141"/>
      <c r="N25" s="112"/>
    </row>
    <row r="26" spans="1:14" ht="12.75" customHeight="1">
      <c r="A26" s="143"/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5"/>
    </row>
    <row r="27" spans="1:14" ht="15.75">
      <c r="A27" s="616" t="s">
        <v>61</v>
      </c>
      <c r="B27" s="617" t="s">
        <v>62</v>
      </c>
      <c r="C27" s="128"/>
      <c r="D27" s="128"/>
      <c r="E27" s="128"/>
      <c r="F27" s="128"/>
      <c r="G27" s="128"/>
      <c r="H27" s="128"/>
      <c r="I27" s="128"/>
      <c r="J27" s="128"/>
      <c r="K27" s="128"/>
      <c r="L27" s="128"/>
      <c r="M27" s="128"/>
      <c r="N27" s="129"/>
    </row>
    <row r="28" spans="1:14">
      <c r="A28" s="618" t="s">
        <v>56</v>
      </c>
      <c r="B28" s="619"/>
      <c r="C28" s="619"/>
      <c r="D28" s="619"/>
      <c r="E28" s="146">
        <f>H25</f>
        <v>29.7</v>
      </c>
      <c r="F28" s="147" t="s">
        <v>350</v>
      </c>
      <c r="G28" s="148"/>
      <c r="H28" s="148"/>
      <c r="I28" s="148"/>
      <c r="J28" s="148"/>
      <c r="K28" s="148"/>
      <c r="L28" s="148"/>
      <c r="M28" s="148"/>
      <c r="N28" s="149"/>
    </row>
    <row r="29" spans="1:14">
      <c r="A29" s="618" t="s">
        <v>57</v>
      </c>
      <c r="B29" s="619"/>
      <c r="C29" s="619"/>
      <c r="D29" s="619"/>
      <c r="E29" s="146">
        <f>H25</f>
        <v>29.7</v>
      </c>
      <c r="F29" s="147" t="s">
        <v>350</v>
      </c>
      <c r="G29" s="148"/>
      <c r="H29" s="148"/>
      <c r="I29" s="148"/>
      <c r="J29" s="148"/>
      <c r="K29" s="148"/>
      <c r="L29" s="148"/>
      <c r="M29" s="148"/>
      <c r="N29" s="149"/>
    </row>
    <row r="30" spans="1:14">
      <c r="A30" s="59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1"/>
    </row>
    <row r="31" spans="1:14">
      <c r="A31" s="58"/>
    </row>
    <row r="32" spans="1:14">
      <c r="A32" s="59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</row>
    <row r="36" spans="1:19" ht="14.25">
      <c r="A36" s="190" t="s">
        <v>216</v>
      </c>
      <c r="B36" s="614" t="s">
        <v>217</v>
      </c>
      <c r="C36" s="614"/>
      <c r="D36" s="614"/>
      <c r="E36" s="614"/>
      <c r="F36" s="614"/>
      <c r="G36" s="614"/>
      <c r="H36" s="614"/>
      <c r="I36" s="280" t="s">
        <v>264</v>
      </c>
      <c r="J36" s="280"/>
      <c r="K36" s="280"/>
      <c r="L36" s="280"/>
      <c r="M36" s="280"/>
      <c r="N36" s="280"/>
      <c r="O36" s="280"/>
      <c r="P36" s="280"/>
      <c r="Q36" s="280"/>
      <c r="R36" s="280"/>
      <c r="S36" s="280"/>
    </row>
    <row r="37" spans="1:19" ht="14.25">
      <c r="A37" s="190" t="s">
        <v>222</v>
      </c>
      <c r="B37" s="614" t="s">
        <v>223</v>
      </c>
      <c r="C37" s="614"/>
      <c r="D37" s="614"/>
      <c r="E37" s="614"/>
      <c r="F37" s="614"/>
      <c r="G37" s="614"/>
      <c r="H37" s="614"/>
      <c r="I37" s="280" t="s">
        <v>264</v>
      </c>
      <c r="J37" s="280"/>
      <c r="K37" s="280"/>
      <c r="L37" s="280"/>
      <c r="M37" s="280"/>
      <c r="N37" s="280"/>
      <c r="O37" s="280"/>
      <c r="P37" s="280"/>
      <c r="Q37" s="280"/>
      <c r="R37" s="280"/>
      <c r="S37" s="280"/>
    </row>
    <row r="38" spans="1:19" ht="14.25">
      <c r="A38" s="191" t="s">
        <v>204</v>
      </c>
      <c r="B38" s="613" t="s">
        <v>205</v>
      </c>
      <c r="C38" s="613"/>
      <c r="D38" s="613"/>
      <c r="E38" s="613"/>
      <c r="F38" s="613"/>
      <c r="G38" s="613"/>
      <c r="H38" s="613"/>
      <c r="I38" s="280" t="s">
        <v>264</v>
      </c>
      <c r="J38" s="280"/>
      <c r="K38" s="280"/>
      <c r="L38" s="280"/>
      <c r="M38" s="280"/>
      <c r="N38" s="280"/>
      <c r="O38" s="280"/>
      <c r="P38" s="280"/>
      <c r="Q38" s="280"/>
      <c r="R38" s="280"/>
      <c r="S38" s="280"/>
    </row>
    <row r="39" spans="1:19" ht="14.25">
      <c r="A39" s="190" t="s">
        <v>220</v>
      </c>
      <c r="B39" s="614" t="s">
        <v>221</v>
      </c>
      <c r="C39" s="614"/>
      <c r="D39" s="614"/>
      <c r="E39" s="614"/>
      <c r="F39" s="614"/>
      <c r="G39" s="614"/>
      <c r="H39" s="614"/>
      <c r="I39" s="280" t="s">
        <v>264</v>
      </c>
      <c r="J39" s="280"/>
      <c r="K39" s="280"/>
      <c r="L39" s="280"/>
      <c r="M39" s="280"/>
      <c r="N39" s="280"/>
      <c r="O39" s="280"/>
      <c r="P39" s="280"/>
      <c r="Q39" s="280"/>
      <c r="R39" s="280"/>
      <c r="S39" s="280"/>
    </row>
    <row r="40" spans="1:19" ht="14.25">
      <c r="A40" s="191" t="s">
        <v>210</v>
      </c>
      <c r="B40" s="613" t="s">
        <v>211</v>
      </c>
      <c r="C40" s="613"/>
      <c r="D40" s="613"/>
      <c r="E40" s="613"/>
      <c r="F40" s="613"/>
      <c r="G40" s="613"/>
      <c r="H40" s="613"/>
      <c r="I40" s="280" t="s">
        <v>264</v>
      </c>
      <c r="J40" s="280"/>
      <c r="K40" s="280"/>
      <c r="L40" s="280"/>
      <c r="M40" s="280"/>
      <c r="N40" s="280"/>
      <c r="O40" s="280"/>
      <c r="P40" s="280"/>
      <c r="Q40" s="280"/>
      <c r="R40" s="280"/>
      <c r="S40" s="280"/>
    </row>
    <row r="41" spans="1:19" ht="14.25">
      <c r="A41" s="190" t="s">
        <v>218</v>
      </c>
      <c r="B41" s="614" t="s">
        <v>219</v>
      </c>
      <c r="C41" s="614"/>
      <c r="D41" s="614"/>
      <c r="E41" s="614"/>
      <c r="F41" s="614"/>
      <c r="G41" s="614"/>
      <c r="H41" s="614"/>
      <c r="I41" s="280" t="s">
        <v>264</v>
      </c>
      <c r="J41" s="280"/>
      <c r="K41" s="280"/>
      <c r="L41" s="280"/>
      <c r="M41" s="280"/>
      <c r="N41" s="280"/>
      <c r="O41" s="280"/>
      <c r="P41" s="280"/>
      <c r="Q41" s="280"/>
      <c r="R41" s="280"/>
      <c r="S41" s="280"/>
    </row>
    <row r="42" spans="1:19" ht="14.25">
      <c r="A42" s="191" t="s">
        <v>198</v>
      </c>
      <c r="B42" s="615" t="s">
        <v>199</v>
      </c>
      <c r="C42" s="615"/>
      <c r="D42" s="615"/>
      <c r="E42" s="615"/>
      <c r="F42" s="615"/>
      <c r="G42" s="615"/>
      <c r="H42" s="615"/>
      <c r="I42" s="280" t="s">
        <v>264</v>
      </c>
      <c r="J42" s="280"/>
      <c r="K42" s="280"/>
      <c r="L42" s="280"/>
      <c r="M42" s="280"/>
      <c r="N42" s="280"/>
      <c r="O42" s="280"/>
      <c r="P42" s="280"/>
      <c r="Q42" s="280"/>
      <c r="R42" s="280"/>
      <c r="S42" s="280"/>
    </row>
    <row r="43" spans="1:19" ht="14.25">
      <c r="A43" s="191" t="s">
        <v>202</v>
      </c>
      <c r="B43" s="613" t="s">
        <v>203</v>
      </c>
      <c r="C43" s="613"/>
      <c r="D43" s="613"/>
      <c r="E43" s="613"/>
      <c r="F43" s="613"/>
      <c r="G43" s="613"/>
      <c r="H43" s="613"/>
      <c r="I43" s="280" t="s">
        <v>264</v>
      </c>
      <c r="J43" s="280"/>
      <c r="K43" s="280"/>
      <c r="L43" s="280"/>
      <c r="M43" s="280"/>
      <c r="N43" s="280"/>
      <c r="O43" s="280"/>
      <c r="P43" s="280"/>
      <c r="Q43" s="280"/>
      <c r="R43" s="280"/>
      <c r="S43" s="280"/>
    </row>
    <row r="44" spans="1:19" ht="14.25">
      <c r="A44" s="191" t="s">
        <v>208</v>
      </c>
      <c r="B44" s="613" t="s">
        <v>209</v>
      </c>
      <c r="C44" s="613"/>
      <c r="D44" s="613"/>
      <c r="E44" s="613"/>
      <c r="F44" s="613"/>
      <c r="G44" s="613"/>
      <c r="H44" s="613"/>
      <c r="I44" s="280" t="s">
        <v>264</v>
      </c>
      <c r="J44" s="280"/>
      <c r="K44" s="280"/>
      <c r="L44" s="280"/>
      <c r="M44" s="280"/>
      <c r="N44" s="280"/>
      <c r="O44" s="280"/>
      <c r="P44" s="280"/>
      <c r="Q44" s="280"/>
      <c r="R44" s="280"/>
      <c r="S44" s="280"/>
    </row>
    <row r="45" spans="1:19" ht="14.25">
      <c r="A45" s="191" t="s">
        <v>206</v>
      </c>
      <c r="B45" s="613" t="s">
        <v>207</v>
      </c>
      <c r="C45" s="613"/>
      <c r="D45" s="613"/>
      <c r="E45" s="613"/>
      <c r="F45" s="613"/>
      <c r="G45" s="613"/>
      <c r="H45" s="613"/>
      <c r="I45" s="280" t="s">
        <v>264</v>
      </c>
      <c r="J45" s="280"/>
      <c r="K45" s="280"/>
      <c r="L45" s="280"/>
      <c r="M45" s="280"/>
      <c r="N45" s="280"/>
      <c r="O45" s="280"/>
      <c r="P45" s="280"/>
      <c r="Q45" s="280"/>
      <c r="R45" s="280"/>
      <c r="S45" s="280"/>
    </row>
    <row r="46" spans="1:19" ht="14.25">
      <c r="A46" s="191" t="s">
        <v>200</v>
      </c>
      <c r="B46" s="613" t="s">
        <v>201</v>
      </c>
      <c r="C46" s="613"/>
      <c r="D46" s="613"/>
      <c r="E46" s="613"/>
      <c r="F46" s="613"/>
      <c r="G46" s="613"/>
      <c r="H46" s="613"/>
      <c r="I46" s="280" t="s">
        <v>264</v>
      </c>
      <c r="J46" s="280"/>
      <c r="K46" s="280"/>
      <c r="L46" s="280"/>
      <c r="M46" s="280"/>
      <c r="N46" s="280"/>
      <c r="O46" s="280"/>
      <c r="P46" s="280"/>
      <c r="Q46" s="280"/>
      <c r="R46" s="280"/>
      <c r="S46" s="280"/>
    </row>
    <row r="47" spans="1:19" ht="14.25">
      <c r="A47" s="191" t="s">
        <v>184</v>
      </c>
      <c r="B47" s="613" t="s">
        <v>185</v>
      </c>
      <c r="C47" s="613"/>
      <c r="D47" s="613"/>
      <c r="E47" s="613"/>
      <c r="F47" s="613"/>
      <c r="G47" s="613"/>
      <c r="H47" s="613"/>
      <c r="I47" s="280" t="s">
        <v>264</v>
      </c>
      <c r="J47" s="280"/>
      <c r="K47" s="280"/>
      <c r="L47" s="280"/>
      <c r="M47" s="280"/>
      <c r="N47" s="280"/>
      <c r="O47" s="280"/>
      <c r="P47" s="280"/>
      <c r="Q47" s="280"/>
      <c r="R47" s="280"/>
      <c r="S47" s="280"/>
    </row>
    <row r="48" spans="1:19" ht="14.25">
      <c r="A48" s="191"/>
      <c r="B48" s="283"/>
      <c r="C48" s="283"/>
      <c r="D48" s="283"/>
      <c r="E48" s="283"/>
      <c r="F48" s="283"/>
      <c r="G48" s="283"/>
      <c r="H48" s="283"/>
      <c r="I48" s="280"/>
      <c r="J48" s="280"/>
      <c r="K48" s="280"/>
      <c r="L48" s="280"/>
      <c r="M48" s="280"/>
      <c r="N48" s="280"/>
      <c r="O48" s="280"/>
      <c r="P48" s="280"/>
      <c r="Q48" s="280"/>
      <c r="R48" s="280"/>
      <c r="S48" s="280"/>
    </row>
    <row r="49" spans="1:61" ht="14.25">
      <c r="A49" s="191"/>
      <c r="B49" s="283"/>
      <c r="C49" s="283"/>
      <c r="D49" s="283"/>
      <c r="E49" s="283"/>
      <c r="F49" s="283"/>
      <c r="G49" s="283"/>
      <c r="H49" s="283"/>
      <c r="I49" s="280"/>
      <c r="J49" s="280"/>
      <c r="K49" s="280"/>
      <c r="L49" s="280"/>
      <c r="M49" s="280"/>
      <c r="N49" s="280"/>
      <c r="O49" s="280"/>
      <c r="P49" s="280"/>
      <c r="Q49" s="280"/>
      <c r="R49" s="280"/>
      <c r="S49" s="280"/>
    </row>
    <row r="50" spans="1:61" ht="14.25">
      <c r="A50" s="190" t="s">
        <v>224</v>
      </c>
      <c r="B50" s="614" t="s">
        <v>225</v>
      </c>
      <c r="C50" s="614"/>
      <c r="D50" s="614"/>
      <c r="E50" s="614"/>
      <c r="F50" s="614"/>
      <c r="G50" s="614"/>
      <c r="H50" s="614"/>
      <c r="I50" s="280" t="s">
        <v>265</v>
      </c>
      <c r="J50" s="280"/>
      <c r="K50" s="280"/>
      <c r="L50" s="280"/>
      <c r="M50" s="280"/>
      <c r="N50" s="280"/>
      <c r="O50" s="280"/>
      <c r="P50" s="280"/>
      <c r="Q50" s="280"/>
      <c r="R50" s="280"/>
      <c r="S50" s="280"/>
    </row>
    <row r="51" spans="1:61" ht="14.25">
      <c r="A51" s="191" t="s">
        <v>176</v>
      </c>
      <c r="B51" s="613" t="s">
        <v>177</v>
      </c>
      <c r="C51" s="613"/>
      <c r="D51" s="613"/>
      <c r="E51" s="613"/>
      <c r="F51" s="613"/>
      <c r="G51" s="613"/>
      <c r="H51" s="613"/>
      <c r="I51" s="280" t="s">
        <v>265</v>
      </c>
      <c r="J51" s="280"/>
      <c r="K51" s="280"/>
      <c r="L51" s="280"/>
      <c r="M51" s="280"/>
      <c r="N51" s="280"/>
      <c r="O51" s="280"/>
      <c r="P51" s="280"/>
      <c r="Q51" s="280"/>
      <c r="R51" s="280"/>
      <c r="S51" s="280"/>
    </row>
    <row r="52" spans="1:61" ht="14.25">
      <c r="A52" s="190" t="s">
        <v>174</v>
      </c>
      <c r="B52" s="614" t="s">
        <v>175</v>
      </c>
      <c r="C52" s="614"/>
      <c r="D52" s="614"/>
      <c r="E52" s="614"/>
      <c r="F52" s="614"/>
      <c r="G52" s="614"/>
      <c r="H52" s="614"/>
      <c r="I52" s="280" t="s">
        <v>265</v>
      </c>
      <c r="J52" s="280"/>
      <c r="K52" s="280"/>
      <c r="L52" s="280"/>
      <c r="M52" s="280"/>
      <c r="N52" s="280"/>
      <c r="O52" s="280"/>
      <c r="P52" s="280"/>
      <c r="Q52" s="280"/>
      <c r="R52" s="280"/>
      <c r="S52" s="280"/>
    </row>
    <row r="53" spans="1:61" ht="14.25">
      <c r="A53" s="191" t="s">
        <v>212</v>
      </c>
      <c r="B53" s="613" t="s">
        <v>213</v>
      </c>
      <c r="C53" s="613"/>
      <c r="D53" s="613"/>
      <c r="E53" s="613"/>
      <c r="F53" s="613"/>
      <c r="G53" s="613"/>
      <c r="H53" s="613"/>
      <c r="I53" s="280" t="s">
        <v>265</v>
      </c>
      <c r="J53" s="280"/>
      <c r="K53" s="280"/>
      <c r="L53" s="280"/>
      <c r="M53" s="280"/>
      <c r="N53" s="280"/>
      <c r="O53" s="280"/>
      <c r="P53" s="280"/>
      <c r="Q53" s="280"/>
      <c r="R53" s="280"/>
      <c r="S53" s="280"/>
    </row>
    <row r="54" spans="1:61" ht="14.25">
      <c r="A54" s="191" t="s">
        <v>196</v>
      </c>
      <c r="B54" s="613" t="s">
        <v>197</v>
      </c>
      <c r="C54" s="613"/>
      <c r="D54" s="613"/>
      <c r="E54" s="613"/>
      <c r="F54" s="613"/>
      <c r="G54" s="613"/>
      <c r="H54" s="613"/>
      <c r="I54" s="280" t="s">
        <v>265</v>
      </c>
      <c r="J54" s="280"/>
      <c r="K54" s="280"/>
      <c r="L54" s="280"/>
      <c r="M54" s="280"/>
      <c r="N54" s="280"/>
      <c r="O54" s="280"/>
      <c r="P54" s="280"/>
      <c r="Q54" s="280"/>
      <c r="R54" s="280"/>
      <c r="S54" s="280"/>
    </row>
    <row r="55" spans="1:61" ht="14.25">
      <c r="A55" s="191" t="s">
        <v>214</v>
      </c>
      <c r="B55" s="613" t="s">
        <v>215</v>
      </c>
      <c r="C55" s="613"/>
      <c r="D55" s="613"/>
      <c r="E55" s="613"/>
      <c r="F55" s="613"/>
      <c r="G55" s="613"/>
      <c r="H55" s="613"/>
      <c r="I55" s="280" t="s">
        <v>265</v>
      </c>
      <c r="J55" s="280"/>
      <c r="K55" s="280"/>
      <c r="L55" s="280"/>
      <c r="M55" s="280"/>
      <c r="N55" s="280"/>
      <c r="O55" s="280"/>
      <c r="P55" s="280"/>
      <c r="Q55" s="280"/>
      <c r="R55" s="280"/>
      <c r="S55" s="280"/>
    </row>
    <row r="56" spans="1:61" ht="14.25">
      <c r="A56" s="191" t="s">
        <v>164</v>
      </c>
      <c r="B56" s="613" t="s">
        <v>165</v>
      </c>
      <c r="C56" s="613"/>
      <c r="D56" s="613"/>
      <c r="E56" s="613"/>
      <c r="F56" s="613"/>
      <c r="G56" s="613"/>
      <c r="H56" s="613"/>
      <c r="I56" s="280" t="s">
        <v>265</v>
      </c>
      <c r="J56" s="280"/>
      <c r="K56" s="280"/>
      <c r="L56" s="280"/>
      <c r="M56" s="280"/>
      <c r="N56" s="280"/>
      <c r="O56" s="280"/>
      <c r="P56" s="280"/>
      <c r="Q56" s="280"/>
      <c r="R56" s="280"/>
      <c r="S56" s="280"/>
    </row>
    <row r="57" spans="1:61" ht="14.25">
      <c r="A57" s="191" t="s">
        <v>178</v>
      </c>
      <c r="B57" s="613" t="s">
        <v>179</v>
      </c>
      <c r="C57" s="613"/>
      <c r="D57" s="613"/>
      <c r="E57" s="613"/>
      <c r="F57" s="613"/>
      <c r="G57" s="613"/>
      <c r="H57" s="613"/>
      <c r="I57" s="280" t="s">
        <v>265</v>
      </c>
      <c r="J57" s="280"/>
      <c r="K57" s="280"/>
      <c r="L57" s="280"/>
      <c r="M57" s="280"/>
      <c r="N57" s="280"/>
      <c r="O57" s="280"/>
      <c r="P57" s="280"/>
      <c r="Q57" s="280"/>
      <c r="R57" s="280"/>
      <c r="S57" s="280"/>
    </row>
    <row r="58" spans="1:61" ht="14.25">
      <c r="A58" s="191"/>
      <c r="B58" s="283"/>
      <c r="C58" s="283"/>
      <c r="D58" s="283"/>
      <c r="E58" s="283"/>
      <c r="F58" s="283"/>
      <c r="G58" s="283"/>
      <c r="H58" s="283"/>
      <c r="I58" s="280"/>
      <c r="J58" s="280"/>
      <c r="K58" s="280"/>
      <c r="L58" s="280"/>
      <c r="M58" s="280"/>
      <c r="N58" s="280"/>
      <c r="O58" s="280"/>
      <c r="P58" s="280"/>
      <c r="Q58" s="280"/>
      <c r="R58" s="280"/>
      <c r="S58" s="280"/>
    </row>
    <row r="59" spans="1:61" ht="14.25">
      <c r="A59" s="281" t="s">
        <v>182</v>
      </c>
      <c r="B59" s="611" t="s">
        <v>183</v>
      </c>
      <c r="C59" s="611"/>
      <c r="D59" s="611"/>
      <c r="E59" s="611"/>
      <c r="F59" s="611"/>
      <c r="G59" s="611"/>
      <c r="H59" s="611"/>
      <c r="I59" s="282" t="s">
        <v>262</v>
      </c>
      <c r="J59" s="280"/>
      <c r="K59" s="280"/>
      <c r="L59" s="280"/>
      <c r="M59" s="280"/>
      <c r="N59" s="280"/>
      <c r="O59" s="280"/>
      <c r="P59" s="280"/>
      <c r="Q59" s="280"/>
      <c r="R59" s="280"/>
      <c r="S59" s="280"/>
    </row>
    <row r="60" spans="1:61" ht="14.25">
      <c r="A60" s="281" t="s">
        <v>190</v>
      </c>
      <c r="B60" s="612" t="s">
        <v>191</v>
      </c>
      <c r="C60" s="612"/>
      <c r="D60" s="612"/>
      <c r="E60" s="612"/>
      <c r="F60" s="612"/>
      <c r="G60" s="612"/>
      <c r="H60" s="612"/>
      <c r="I60" s="282" t="s">
        <v>262</v>
      </c>
      <c r="J60" s="282"/>
      <c r="K60" s="282"/>
      <c r="L60" s="282"/>
      <c r="M60" s="282"/>
      <c r="N60" s="282"/>
      <c r="O60" s="282"/>
      <c r="P60" s="282"/>
      <c r="Q60" s="282"/>
      <c r="R60" s="282"/>
      <c r="S60" s="282"/>
    </row>
    <row r="61" spans="1:61" ht="14.25">
      <c r="A61" s="281" t="s">
        <v>180</v>
      </c>
      <c r="B61" s="611" t="s">
        <v>181</v>
      </c>
      <c r="C61" s="611"/>
      <c r="D61" s="611"/>
      <c r="E61" s="611"/>
      <c r="F61" s="611"/>
      <c r="G61" s="611"/>
      <c r="H61" s="611"/>
      <c r="I61" s="282" t="s">
        <v>262</v>
      </c>
      <c r="J61" s="280"/>
      <c r="K61" s="280"/>
      <c r="L61" s="280"/>
      <c r="M61" s="280"/>
      <c r="N61" s="280"/>
      <c r="O61" s="280"/>
      <c r="P61" s="280"/>
      <c r="Q61" s="280"/>
      <c r="R61" s="280"/>
      <c r="S61" s="280"/>
    </row>
    <row r="62" spans="1:61" ht="15">
      <c r="A62" s="281" t="s">
        <v>194</v>
      </c>
      <c r="B62" s="612" t="s">
        <v>195</v>
      </c>
      <c r="C62" s="612"/>
      <c r="D62" s="612"/>
      <c r="E62" s="612"/>
      <c r="F62" s="612"/>
      <c r="G62" s="612"/>
      <c r="H62" s="612"/>
      <c r="I62" s="282" t="s">
        <v>262</v>
      </c>
      <c r="J62" s="280"/>
      <c r="K62" s="280"/>
      <c r="L62" s="280"/>
      <c r="M62" s="280"/>
      <c r="N62" s="280"/>
      <c r="O62" s="280"/>
      <c r="P62" s="280"/>
      <c r="Q62" s="280"/>
      <c r="R62" s="280"/>
      <c r="S62" s="280"/>
      <c r="BI62" s="63"/>
    </row>
    <row r="63" spans="1:61" ht="14.25">
      <c r="A63" s="281" t="s">
        <v>192</v>
      </c>
      <c r="B63" s="611" t="s">
        <v>193</v>
      </c>
      <c r="C63" s="611"/>
      <c r="D63" s="611"/>
      <c r="E63" s="611"/>
      <c r="F63" s="611"/>
      <c r="G63" s="611"/>
      <c r="H63" s="611"/>
      <c r="I63" s="282" t="s">
        <v>262</v>
      </c>
      <c r="J63" s="280"/>
      <c r="K63" s="280"/>
      <c r="L63" s="280"/>
      <c r="M63" s="280"/>
      <c r="N63" s="280"/>
      <c r="O63" s="280"/>
      <c r="P63" s="280"/>
      <c r="Q63" s="280"/>
      <c r="R63" s="280"/>
      <c r="S63" s="280"/>
    </row>
    <row r="64" spans="1:61" ht="14.25">
      <c r="A64" s="281" t="s">
        <v>172</v>
      </c>
      <c r="B64" s="611" t="s">
        <v>173</v>
      </c>
      <c r="C64" s="611"/>
      <c r="D64" s="611"/>
      <c r="E64" s="611"/>
      <c r="F64" s="611"/>
      <c r="G64" s="611"/>
      <c r="H64" s="611"/>
      <c r="I64" s="282" t="s">
        <v>262</v>
      </c>
      <c r="J64" s="280"/>
      <c r="K64" s="280"/>
      <c r="L64" s="280"/>
      <c r="M64" s="280"/>
      <c r="N64" s="280"/>
      <c r="O64" s="280"/>
      <c r="P64" s="280"/>
      <c r="Q64" s="280"/>
      <c r="R64" s="280"/>
      <c r="S64" s="280"/>
    </row>
    <row r="65" spans="1:19" ht="14.25">
      <c r="A65" s="281" t="s">
        <v>188</v>
      </c>
      <c r="B65" s="612" t="s">
        <v>189</v>
      </c>
      <c r="C65" s="612"/>
      <c r="D65" s="612"/>
      <c r="E65" s="612"/>
      <c r="F65" s="612"/>
      <c r="G65" s="612"/>
      <c r="H65" s="612"/>
      <c r="I65" s="282" t="s">
        <v>262</v>
      </c>
      <c r="J65" s="280"/>
      <c r="K65" s="280"/>
      <c r="L65" s="280"/>
      <c r="M65" s="280"/>
      <c r="N65" s="280"/>
      <c r="O65" s="280"/>
      <c r="P65" s="280"/>
      <c r="Q65" s="280"/>
      <c r="R65" s="280"/>
      <c r="S65" s="280"/>
    </row>
    <row r="66" spans="1:19" ht="14.25">
      <c r="A66" s="281" t="s">
        <v>186</v>
      </c>
      <c r="B66" s="611" t="s">
        <v>187</v>
      </c>
      <c r="C66" s="611"/>
      <c r="D66" s="611"/>
      <c r="E66" s="611"/>
      <c r="F66" s="611"/>
      <c r="G66" s="611"/>
      <c r="H66" s="611"/>
      <c r="I66" s="282" t="s">
        <v>262</v>
      </c>
      <c r="J66" s="280"/>
      <c r="K66" s="280"/>
      <c r="L66" s="280"/>
      <c r="M66" s="280"/>
      <c r="N66" s="280"/>
      <c r="O66" s="280"/>
      <c r="P66" s="280"/>
      <c r="Q66" s="280"/>
      <c r="R66" s="280"/>
      <c r="S66" s="280"/>
    </row>
    <row r="67" spans="1:19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</row>
  </sheetData>
  <mergeCells count="48">
    <mergeCell ref="F11:N12"/>
    <mergeCell ref="I13:J14"/>
    <mergeCell ref="K13:K14"/>
    <mergeCell ref="A10:B10"/>
    <mergeCell ref="A2:N2"/>
    <mergeCell ref="A3:N3"/>
    <mergeCell ref="A4:N4"/>
    <mergeCell ref="A5:N5"/>
    <mergeCell ref="A7:N8"/>
    <mergeCell ref="A13:B13"/>
    <mergeCell ref="A12:B12"/>
    <mergeCell ref="A20:B20"/>
    <mergeCell ref="A27:B27"/>
    <mergeCell ref="A28:D28"/>
    <mergeCell ref="A29:D29"/>
    <mergeCell ref="A14:B14"/>
    <mergeCell ref="A15:B15"/>
    <mergeCell ref="A16:D16"/>
    <mergeCell ref="A17:D17"/>
    <mergeCell ref="B36:H36"/>
    <mergeCell ref="B37:H37"/>
    <mergeCell ref="B38:H38"/>
    <mergeCell ref="B39:H39"/>
    <mergeCell ref="B40:H40"/>
    <mergeCell ref="B50:H50"/>
    <mergeCell ref="B51:H51"/>
    <mergeCell ref="B52:H52"/>
    <mergeCell ref="B41:H41"/>
    <mergeCell ref="B42:H42"/>
    <mergeCell ref="B43:H43"/>
    <mergeCell ref="B44:H44"/>
    <mergeCell ref="B45:H45"/>
    <mergeCell ref="I17:J17"/>
    <mergeCell ref="B64:H64"/>
    <mergeCell ref="B65:H65"/>
    <mergeCell ref="B66:H66"/>
    <mergeCell ref="B59:H59"/>
    <mergeCell ref="B60:H60"/>
    <mergeCell ref="B61:H61"/>
    <mergeCell ref="B62:H62"/>
    <mergeCell ref="B63:H63"/>
    <mergeCell ref="B53:H53"/>
    <mergeCell ref="B54:H54"/>
    <mergeCell ref="B55:H55"/>
    <mergeCell ref="B56:H56"/>
    <mergeCell ref="B57:H57"/>
    <mergeCell ref="B46:H46"/>
    <mergeCell ref="B47:H47"/>
  </mergeCells>
  <phoneticPr fontId="74"/>
  <pageMargins left="0.51181102362204722" right="0.51181102362204722" top="0.78740157480314965" bottom="0.78740157480314965" header="0.31496062992125984" footer="0.31496062992125984"/>
  <pageSetup paperSize="9" scale="47" fitToHeight="0" orientation="portrait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70C0"/>
    <pageSetUpPr fitToPage="1"/>
  </sheetPr>
  <dimension ref="A1:S38"/>
  <sheetViews>
    <sheetView tabSelected="1" view="pageBreakPreview" zoomScale="85" zoomScaleSheetLayoutView="85" workbookViewId="0">
      <selection activeCell="L7" sqref="L7"/>
    </sheetView>
  </sheetViews>
  <sheetFormatPr defaultColWidth="8.85546875" defaultRowHeight="14.25" customHeight="1" zeroHeight="1"/>
  <cols>
    <col min="1" max="1" width="11.85546875" style="202" customWidth="1"/>
    <col min="2" max="2" width="46.42578125" style="202" customWidth="1"/>
    <col min="3" max="3" width="22.85546875" style="202" bestFit="1" customWidth="1"/>
    <col min="4" max="13" width="14.140625" style="202" customWidth="1"/>
    <col min="14" max="14" width="15" style="202" customWidth="1"/>
    <col min="15" max="15" width="17.42578125" style="202" customWidth="1"/>
    <col min="16" max="16" width="10.42578125" style="202" bestFit="1" customWidth="1"/>
    <col min="17" max="17" width="17" style="202" customWidth="1"/>
    <col min="18" max="18" width="15" style="202" customWidth="1"/>
    <col min="19" max="19" width="14.5703125" style="202" bestFit="1" customWidth="1"/>
    <col min="20" max="16384" width="8.85546875" style="202"/>
  </cols>
  <sheetData>
    <row r="1" spans="1:19" ht="53.25" customHeight="1">
      <c r="A1" s="201"/>
      <c r="B1" s="201"/>
      <c r="D1" s="203"/>
      <c r="E1" s="204"/>
      <c r="F1" s="204"/>
      <c r="G1" s="204"/>
      <c r="H1" s="204"/>
      <c r="I1" s="204"/>
      <c r="J1" s="204"/>
      <c r="K1" s="204"/>
      <c r="L1" s="204"/>
      <c r="M1" s="203"/>
      <c r="N1" s="204"/>
      <c r="O1" s="204"/>
      <c r="P1" s="204"/>
    </row>
    <row r="2" spans="1:19" ht="37.5" customHeight="1">
      <c r="A2" s="478" t="str">
        <f>'RESUMO MODULO MINIMO'!$A$5</f>
        <v>EXECUÇÃO DE SERVIÇOS DE IMPLANTAÇÃO DE REVESTIMENTO PRIMÁRIO EM ESTRADAS VICINAIS DE MUNICÍPIOS DIVERSOS NA ÁREA DE ATUAÇÃO DA 2ª SUPERINTENDÊNCIA REGIONAL DA CODEVASF, NO ESTADO DA BAHIA</v>
      </c>
      <c r="B2" s="478"/>
      <c r="C2" s="478"/>
      <c r="D2" s="478"/>
      <c r="E2" s="478"/>
      <c r="F2" s="478"/>
      <c r="G2" s="478"/>
      <c r="H2" s="478"/>
      <c r="I2" s="478"/>
      <c r="J2" s="478"/>
      <c r="K2" s="478"/>
      <c r="L2" s="478"/>
      <c r="M2" s="478"/>
      <c r="N2" s="478"/>
      <c r="O2" s="478"/>
      <c r="P2" s="263"/>
    </row>
    <row r="3" spans="1:19" ht="15.75" customHeight="1">
      <c r="A3" s="477" t="s">
        <v>278</v>
      </c>
      <c r="B3" s="477"/>
      <c r="C3" s="477"/>
      <c r="D3" s="477"/>
      <c r="E3" s="477"/>
      <c r="F3" s="477"/>
      <c r="G3" s="477"/>
      <c r="H3" s="477"/>
      <c r="I3" s="477"/>
      <c r="J3" s="477"/>
      <c r="K3" s="477"/>
      <c r="L3" s="477"/>
      <c r="M3" s="477"/>
      <c r="N3" s="477"/>
      <c r="O3" s="477"/>
      <c r="P3" s="264"/>
    </row>
    <row r="4" spans="1:19" ht="15.75" thickBot="1">
      <c r="A4" s="284" t="s">
        <v>134</v>
      </c>
      <c r="B4" s="285" t="s">
        <v>226</v>
      </c>
      <c r="C4" s="286" t="s">
        <v>236</v>
      </c>
      <c r="D4" s="287" t="s">
        <v>237</v>
      </c>
      <c r="E4" s="287" t="s">
        <v>238</v>
      </c>
      <c r="F4" s="287" t="s">
        <v>239</v>
      </c>
      <c r="G4" s="287" t="s">
        <v>240</v>
      </c>
      <c r="H4" s="287" t="s">
        <v>241</v>
      </c>
      <c r="I4" s="287" t="s">
        <v>242</v>
      </c>
      <c r="J4" s="287" t="s">
        <v>243</v>
      </c>
      <c r="K4" s="287" t="s">
        <v>244</v>
      </c>
      <c r="L4" s="287" t="s">
        <v>245</v>
      </c>
      <c r="M4" s="287" t="s">
        <v>246</v>
      </c>
      <c r="N4" s="287" t="s">
        <v>247</v>
      </c>
      <c r="O4" s="288" t="s">
        <v>248</v>
      </c>
    </row>
    <row r="5" spans="1:19">
      <c r="A5" s="206"/>
      <c r="B5" s="207" t="str">
        <f>'RESUMO MODULO MINIMO'!$D$11</f>
        <v>SERVIÇOS PRELIMINARES</v>
      </c>
      <c r="C5" s="208">
        <v>1</v>
      </c>
      <c r="D5" s="209">
        <v>0.1</v>
      </c>
      <c r="E5" s="209">
        <v>0.1</v>
      </c>
      <c r="F5" s="209">
        <v>0.08</v>
      </c>
      <c r="G5" s="209">
        <v>0.08</v>
      </c>
      <c r="H5" s="209">
        <v>0.08</v>
      </c>
      <c r="I5" s="209">
        <v>0.08</v>
      </c>
      <c r="J5" s="209">
        <v>0.08</v>
      </c>
      <c r="K5" s="209">
        <v>0.08</v>
      </c>
      <c r="L5" s="209">
        <v>0.08</v>
      </c>
      <c r="M5" s="209">
        <v>0.08</v>
      </c>
      <c r="N5" s="209">
        <v>0.08</v>
      </c>
      <c r="O5" s="209">
        <v>0.08</v>
      </c>
      <c r="Q5" s="210">
        <f>SUM(D5:O5)</f>
        <v>0.99999999999999978</v>
      </c>
    </row>
    <row r="6" spans="1:19" ht="15" thickBot="1">
      <c r="A6" s="211"/>
      <c r="B6" s="212"/>
      <c r="C6" s="213">
        <f>SUM('RESUMO MODULO MINIMO'!L12:L18)</f>
        <v>36458.589999999997</v>
      </c>
      <c r="D6" s="214">
        <f t="shared" ref="D6:O6" si="0">$C$6*D5</f>
        <v>3645.8589999999999</v>
      </c>
      <c r="E6" s="214">
        <f t="shared" si="0"/>
        <v>3645.8589999999999</v>
      </c>
      <c r="F6" s="214">
        <f t="shared" si="0"/>
        <v>2916.6871999999998</v>
      </c>
      <c r="G6" s="214">
        <f t="shared" si="0"/>
        <v>2916.6871999999998</v>
      </c>
      <c r="H6" s="214">
        <f t="shared" si="0"/>
        <v>2916.6871999999998</v>
      </c>
      <c r="I6" s="214">
        <f t="shared" si="0"/>
        <v>2916.6871999999998</v>
      </c>
      <c r="J6" s="214">
        <f t="shared" si="0"/>
        <v>2916.6871999999998</v>
      </c>
      <c r="K6" s="214">
        <f t="shared" si="0"/>
        <v>2916.6871999999998</v>
      </c>
      <c r="L6" s="214">
        <f t="shared" si="0"/>
        <v>2916.6871999999998</v>
      </c>
      <c r="M6" s="214">
        <f t="shared" si="0"/>
        <v>2916.6871999999998</v>
      </c>
      <c r="N6" s="214">
        <f t="shared" si="0"/>
        <v>2916.6871999999998</v>
      </c>
      <c r="O6" s="214">
        <f t="shared" si="0"/>
        <v>2916.6871999999998</v>
      </c>
      <c r="P6" s="215"/>
      <c r="Q6" s="215">
        <f>SUM(D6:O6)</f>
        <v>36458.589999999997</v>
      </c>
      <c r="R6" s="215">
        <f>C6</f>
        <v>36458.589999999997</v>
      </c>
      <c r="S6" s="215">
        <f>Q6-R6</f>
        <v>0</v>
      </c>
    </row>
    <row r="7" spans="1:19" ht="15" customHeight="1" thickTop="1">
      <c r="A7" s="216"/>
      <c r="B7" s="217" t="str">
        <f>'RESUMO MODULO MINIMO'!D19</f>
        <v>TERRAPLENAGEM</v>
      </c>
      <c r="C7" s="218">
        <v>1</v>
      </c>
      <c r="D7" s="219"/>
      <c r="E7" s="219"/>
      <c r="F7" s="220">
        <f>$C$9/10</f>
        <v>0.1</v>
      </c>
      <c r="G7" s="220">
        <f t="shared" ref="G7:O9" si="1">$C$9/10</f>
        <v>0.1</v>
      </c>
      <c r="H7" s="220">
        <f t="shared" si="1"/>
        <v>0.1</v>
      </c>
      <c r="I7" s="220">
        <f t="shared" si="1"/>
        <v>0.1</v>
      </c>
      <c r="J7" s="220">
        <f t="shared" si="1"/>
        <v>0.1</v>
      </c>
      <c r="K7" s="220">
        <f t="shared" si="1"/>
        <v>0.1</v>
      </c>
      <c r="L7" s="220" t="e">
        <f>L38/I17</f>
        <v>#DIV/0!</v>
      </c>
      <c r="M7" s="220">
        <f t="shared" si="1"/>
        <v>0.1</v>
      </c>
      <c r="N7" s="220">
        <f t="shared" si="1"/>
        <v>0.1</v>
      </c>
      <c r="O7" s="220">
        <f t="shared" si="1"/>
        <v>0.1</v>
      </c>
      <c r="Q7" s="210" t="e">
        <f t="shared" ref="Q7:Q12" si="2">SUM(F7:O7)</f>
        <v>#DIV/0!</v>
      </c>
      <c r="S7" s="215"/>
    </row>
    <row r="8" spans="1:19" ht="15" thickBot="1">
      <c r="A8" s="222"/>
      <c r="B8" s="223"/>
      <c r="C8" s="224">
        <f>SUM('RESUMO MODULO MINIMO'!L20:L21)</f>
        <v>6226.9</v>
      </c>
      <c r="D8" s="225"/>
      <c r="E8" s="225"/>
      <c r="F8" s="226">
        <f>$C$8*F7</f>
        <v>622.69000000000005</v>
      </c>
      <c r="G8" s="226">
        <f t="shared" ref="G8:O8" si="3">$C$8*G7</f>
        <v>622.69000000000005</v>
      </c>
      <c r="H8" s="226">
        <f t="shared" si="3"/>
        <v>622.69000000000005</v>
      </c>
      <c r="I8" s="226">
        <f t="shared" si="3"/>
        <v>622.69000000000005</v>
      </c>
      <c r="J8" s="226">
        <f t="shared" si="3"/>
        <v>622.69000000000005</v>
      </c>
      <c r="K8" s="226">
        <f t="shared" si="3"/>
        <v>622.69000000000005</v>
      </c>
      <c r="L8" s="226" t="e">
        <f t="shared" si="3"/>
        <v>#DIV/0!</v>
      </c>
      <c r="M8" s="226">
        <f t="shared" si="3"/>
        <v>622.69000000000005</v>
      </c>
      <c r="N8" s="226">
        <f t="shared" si="3"/>
        <v>622.69000000000005</v>
      </c>
      <c r="O8" s="226">
        <f t="shared" si="3"/>
        <v>622.69000000000005</v>
      </c>
      <c r="Q8" s="215" t="e">
        <f t="shared" si="2"/>
        <v>#DIV/0!</v>
      </c>
      <c r="R8" s="215">
        <f>C8</f>
        <v>6226.9</v>
      </c>
      <c r="S8" s="215" t="e">
        <f>Q8-R8</f>
        <v>#DIV/0!</v>
      </c>
    </row>
    <row r="9" spans="1:19" ht="15" customHeight="1" thickTop="1">
      <c r="A9" s="216"/>
      <c r="B9" s="217" t="str">
        <f>'RESUMO MODULO MINIMO'!D22</f>
        <v>REVESTIMENTO PRIMÁRIO</v>
      </c>
      <c r="C9" s="218">
        <v>1</v>
      </c>
      <c r="D9" s="219"/>
      <c r="E9" s="219"/>
      <c r="F9" s="220">
        <f>$C$9/10</f>
        <v>0.1</v>
      </c>
      <c r="G9" s="220">
        <f t="shared" si="1"/>
        <v>0.1</v>
      </c>
      <c r="H9" s="220">
        <f t="shared" si="1"/>
        <v>0.1</v>
      </c>
      <c r="I9" s="220">
        <f t="shared" si="1"/>
        <v>0.1</v>
      </c>
      <c r="J9" s="220">
        <f t="shared" si="1"/>
        <v>0.1</v>
      </c>
      <c r="K9" s="220">
        <f t="shared" si="1"/>
        <v>0.1</v>
      </c>
      <c r="L9" s="220">
        <f t="shared" si="1"/>
        <v>0.1</v>
      </c>
      <c r="M9" s="220">
        <f t="shared" si="1"/>
        <v>0.1</v>
      </c>
      <c r="N9" s="220">
        <f t="shared" si="1"/>
        <v>0.1</v>
      </c>
      <c r="O9" s="220">
        <f t="shared" si="1"/>
        <v>0.1</v>
      </c>
      <c r="Q9" s="210">
        <f t="shared" si="2"/>
        <v>0.99999999999999989</v>
      </c>
      <c r="S9" s="215"/>
    </row>
    <row r="10" spans="1:19" ht="15" thickBot="1">
      <c r="A10" s="222"/>
      <c r="B10" s="223"/>
      <c r="C10" s="224">
        <f>SUM('RESUMO MODULO MINIMO'!L23:L25)</f>
        <v>128995.15999999999</v>
      </c>
      <c r="D10" s="225"/>
      <c r="E10" s="225"/>
      <c r="F10" s="226">
        <f>$C$10*F9</f>
        <v>12899.516</v>
      </c>
      <c r="G10" s="226">
        <f t="shared" ref="G10:O10" si="4">$C$10*G9</f>
        <v>12899.516</v>
      </c>
      <c r="H10" s="226">
        <f t="shared" si="4"/>
        <v>12899.516</v>
      </c>
      <c r="I10" s="226">
        <f t="shared" si="4"/>
        <v>12899.516</v>
      </c>
      <c r="J10" s="226">
        <f t="shared" si="4"/>
        <v>12899.516</v>
      </c>
      <c r="K10" s="226">
        <f t="shared" si="4"/>
        <v>12899.516</v>
      </c>
      <c r="L10" s="226">
        <f t="shared" si="4"/>
        <v>12899.516</v>
      </c>
      <c r="M10" s="226">
        <f t="shared" si="4"/>
        <v>12899.516</v>
      </c>
      <c r="N10" s="226">
        <f t="shared" si="4"/>
        <v>12899.516</v>
      </c>
      <c r="O10" s="226">
        <f t="shared" si="4"/>
        <v>12899.516</v>
      </c>
      <c r="Q10" s="215">
        <f t="shared" si="2"/>
        <v>128995.16000000002</v>
      </c>
      <c r="R10" s="215">
        <f>C10</f>
        <v>128995.15999999999</v>
      </c>
      <c r="S10" s="215">
        <f>Q10-R10</f>
        <v>0</v>
      </c>
    </row>
    <row r="11" spans="1:19" ht="15" customHeight="1" thickTop="1">
      <c r="A11" s="216"/>
      <c r="B11" s="228" t="str">
        <f>'RESUMO MODULO MINIMO'!$D$26</f>
        <v xml:space="preserve">DRENAGEM </v>
      </c>
      <c r="C11" s="229">
        <v>1</v>
      </c>
      <c r="D11" s="219"/>
      <c r="E11" s="219"/>
      <c r="F11" s="220">
        <f>$C$11/10</f>
        <v>0.1</v>
      </c>
      <c r="G11" s="220">
        <f>(100%-$F$11)/9</f>
        <v>0.1</v>
      </c>
      <c r="H11" s="220">
        <f t="shared" ref="H11:O11" si="5">(100%-$F$11)/9</f>
        <v>0.1</v>
      </c>
      <c r="I11" s="220">
        <f t="shared" si="5"/>
        <v>0.1</v>
      </c>
      <c r="J11" s="220">
        <f t="shared" si="5"/>
        <v>0.1</v>
      </c>
      <c r="K11" s="220">
        <f t="shared" si="5"/>
        <v>0.1</v>
      </c>
      <c r="L11" s="220">
        <f t="shared" si="5"/>
        <v>0.1</v>
      </c>
      <c r="M11" s="220">
        <f t="shared" si="5"/>
        <v>0.1</v>
      </c>
      <c r="N11" s="220">
        <f t="shared" si="5"/>
        <v>0.1</v>
      </c>
      <c r="O11" s="221">
        <f t="shared" si="5"/>
        <v>0.1</v>
      </c>
      <c r="Q11" s="210">
        <f t="shared" si="2"/>
        <v>0.99999999999999989</v>
      </c>
      <c r="S11" s="215"/>
    </row>
    <row r="12" spans="1:19" ht="15" thickBot="1">
      <c r="A12" s="211"/>
      <c r="B12" s="212"/>
      <c r="C12" s="230">
        <f>SUM('RESUMO MODULO MINIMO'!L27:L31)</f>
        <v>14794.009999999998</v>
      </c>
      <c r="D12" s="231"/>
      <c r="E12" s="231"/>
      <c r="F12" s="226">
        <f t="shared" ref="F12:O12" si="6">$C$12*F11</f>
        <v>1479.4009999999998</v>
      </c>
      <c r="G12" s="226">
        <f t="shared" si="6"/>
        <v>1479.4009999999998</v>
      </c>
      <c r="H12" s="226">
        <f t="shared" si="6"/>
        <v>1479.4009999999998</v>
      </c>
      <c r="I12" s="226">
        <f t="shared" si="6"/>
        <v>1479.4009999999998</v>
      </c>
      <c r="J12" s="226">
        <f t="shared" si="6"/>
        <v>1479.4009999999998</v>
      </c>
      <c r="K12" s="226">
        <f t="shared" si="6"/>
        <v>1479.4009999999998</v>
      </c>
      <c r="L12" s="226">
        <f t="shared" si="6"/>
        <v>1479.4009999999998</v>
      </c>
      <c r="M12" s="226">
        <f t="shared" si="6"/>
        <v>1479.4009999999998</v>
      </c>
      <c r="N12" s="226">
        <f t="shared" si="6"/>
        <v>1479.4009999999998</v>
      </c>
      <c r="O12" s="226">
        <f t="shared" si="6"/>
        <v>1479.4009999999998</v>
      </c>
      <c r="Q12" s="215">
        <f t="shared" si="2"/>
        <v>14794.009999999998</v>
      </c>
      <c r="R12" s="215">
        <f>C12</f>
        <v>14794.009999999998</v>
      </c>
      <c r="S12" s="215">
        <f>Q12-R12</f>
        <v>0</v>
      </c>
    </row>
    <row r="13" spans="1:19" ht="15" thickTop="1">
      <c r="A13" s="232"/>
      <c r="B13" s="233" t="str">
        <f>'RESUMO MODULO MINIMO'!$D$32</f>
        <v>SINALIZAÇÃO NOS LOCAIS DE SERVIÇO</v>
      </c>
      <c r="C13" s="234">
        <v>1</v>
      </c>
      <c r="D13" s="235"/>
      <c r="E13" s="235"/>
      <c r="F13" s="220">
        <f>$C$13/10</f>
        <v>0.1</v>
      </c>
      <c r="G13" s="220">
        <f t="shared" ref="G13:O13" si="7">$C$13/10</f>
        <v>0.1</v>
      </c>
      <c r="H13" s="220">
        <f t="shared" si="7"/>
        <v>0.1</v>
      </c>
      <c r="I13" s="220">
        <f t="shared" si="7"/>
        <v>0.1</v>
      </c>
      <c r="J13" s="220">
        <f t="shared" si="7"/>
        <v>0.1</v>
      </c>
      <c r="K13" s="220">
        <f t="shared" si="7"/>
        <v>0.1</v>
      </c>
      <c r="L13" s="220">
        <f t="shared" si="7"/>
        <v>0.1</v>
      </c>
      <c r="M13" s="220">
        <f t="shared" si="7"/>
        <v>0.1</v>
      </c>
      <c r="N13" s="220">
        <f t="shared" si="7"/>
        <v>0.1</v>
      </c>
      <c r="O13" s="220">
        <f t="shared" si="7"/>
        <v>0.1</v>
      </c>
      <c r="Q13" s="210">
        <f t="shared" ref="Q13:Q16" si="8">SUM(D13:O13)</f>
        <v>0.99999999999999989</v>
      </c>
      <c r="S13" s="215"/>
    </row>
    <row r="14" spans="1:19" ht="15" thickBot="1">
      <c r="A14" s="236"/>
      <c r="B14" s="237"/>
      <c r="C14" s="238">
        <f>SUM('RESUMO MODULO MINIMO'!L33:L35)</f>
        <v>780.49</v>
      </c>
      <c r="D14" s="226"/>
      <c r="E14" s="226"/>
      <c r="F14" s="226">
        <f>$C$14*F13</f>
        <v>78.049000000000007</v>
      </c>
      <c r="G14" s="226">
        <f t="shared" ref="G14:O14" si="9">$C$14*G13</f>
        <v>78.049000000000007</v>
      </c>
      <c r="H14" s="226">
        <f t="shared" si="9"/>
        <v>78.049000000000007</v>
      </c>
      <c r="I14" s="226">
        <f t="shared" si="9"/>
        <v>78.049000000000007</v>
      </c>
      <c r="J14" s="226">
        <f t="shared" si="9"/>
        <v>78.049000000000007</v>
      </c>
      <c r="K14" s="226">
        <f t="shared" si="9"/>
        <v>78.049000000000007</v>
      </c>
      <c r="L14" s="226">
        <f t="shared" si="9"/>
        <v>78.049000000000007</v>
      </c>
      <c r="M14" s="226">
        <f t="shared" si="9"/>
        <v>78.049000000000007</v>
      </c>
      <c r="N14" s="226">
        <f t="shared" si="9"/>
        <v>78.049000000000007</v>
      </c>
      <c r="O14" s="226">
        <f t="shared" si="9"/>
        <v>78.049000000000007</v>
      </c>
      <c r="Q14" s="215">
        <f t="shared" si="8"/>
        <v>780.4899999999999</v>
      </c>
      <c r="R14" s="215">
        <f>C14</f>
        <v>780.49</v>
      </c>
      <c r="S14" s="215">
        <f>Q14-R14</f>
        <v>0</v>
      </c>
    </row>
    <row r="15" spans="1:19" ht="12" customHeight="1" thickTop="1">
      <c r="A15" s="216"/>
      <c r="B15" s="228" t="str">
        <f>'RESUMO MODULO MINIMO'!D36</f>
        <v xml:space="preserve">SERVIÇOS FINAIS </v>
      </c>
      <c r="C15" s="218">
        <v>1</v>
      </c>
      <c r="D15" s="220"/>
      <c r="E15" s="220"/>
      <c r="F15" s="220">
        <f>100%/10</f>
        <v>0.1</v>
      </c>
      <c r="G15" s="220">
        <f t="shared" ref="G15:O15" si="10">100%/10</f>
        <v>0.1</v>
      </c>
      <c r="H15" s="220">
        <f t="shared" si="10"/>
        <v>0.1</v>
      </c>
      <c r="I15" s="220">
        <f t="shared" si="10"/>
        <v>0.1</v>
      </c>
      <c r="J15" s="220">
        <f t="shared" si="10"/>
        <v>0.1</v>
      </c>
      <c r="K15" s="220">
        <f t="shared" si="10"/>
        <v>0.1</v>
      </c>
      <c r="L15" s="220">
        <f t="shared" si="10"/>
        <v>0.1</v>
      </c>
      <c r="M15" s="220">
        <f t="shared" si="10"/>
        <v>0.1</v>
      </c>
      <c r="N15" s="220">
        <f t="shared" si="10"/>
        <v>0.1</v>
      </c>
      <c r="O15" s="220">
        <f t="shared" si="10"/>
        <v>0.1</v>
      </c>
      <c r="Q15" s="210">
        <f t="shared" si="8"/>
        <v>0.99999999999999989</v>
      </c>
      <c r="S15" s="215"/>
    </row>
    <row r="16" spans="1:19" ht="15" thickBot="1">
      <c r="A16" s="239"/>
      <c r="B16" s="240"/>
      <c r="C16" s="241">
        <f>SUM('RESUMO MODULO MINIMO'!L37)</f>
        <v>148.85</v>
      </c>
      <c r="D16" s="226"/>
      <c r="E16" s="226"/>
      <c r="F16" s="226">
        <f t="shared" ref="F16:O16" si="11">$C$16*F15</f>
        <v>14.885</v>
      </c>
      <c r="G16" s="226">
        <f t="shared" si="11"/>
        <v>14.885</v>
      </c>
      <c r="H16" s="226">
        <f t="shared" si="11"/>
        <v>14.885</v>
      </c>
      <c r="I16" s="226">
        <f t="shared" si="11"/>
        <v>14.885</v>
      </c>
      <c r="J16" s="226">
        <f t="shared" si="11"/>
        <v>14.885</v>
      </c>
      <c r="K16" s="226">
        <f t="shared" si="11"/>
        <v>14.885</v>
      </c>
      <c r="L16" s="226">
        <f t="shared" si="11"/>
        <v>14.885</v>
      </c>
      <c r="M16" s="226">
        <f t="shared" si="11"/>
        <v>14.885</v>
      </c>
      <c r="N16" s="226">
        <f t="shared" si="11"/>
        <v>14.885</v>
      </c>
      <c r="O16" s="226">
        <f t="shared" si="11"/>
        <v>14.885</v>
      </c>
      <c r="Q16" s="215">
        <f t="shared" si="8"/>
        <v>148.85</v>
      </c>
      <c r="R16" s="215">
        <f>C16</f>
        <v>148.85</v>
      </c>
      <c r="S16" s="215">
        <f>Q16-R16</f>
        <v>0</v>
      </c>
    </row>
    <row r="17" spans="1:19" ht="15" thickTop="1">
      <c r="A17" s="265"/>
      <c r="B17" s="266"/>
      <c r="C17" s="267"/>
      <c r="D17" s="268"/>
      <c r="E17" s="268">
        <f>'PLANILHA ORÇAMENTÁRIA'!I17</f>
        <v>257600</v>
      </c>
      <c r="F17" s="268"/>
      <c r="G17" s="268"/>
      <c r="H17" s="268"/>
      <c r="I17" s="268"/>
      <c r="J17" s="268"/>
      <c r="K17" s="268"/>
      <c r="L17" s="268"/>
      <c r="M17" s="268"/>
      <c r="N17" s="268"/>
      <c r="O17" s="269"/>
      <c r="Q17" s="215"/>
      <c r="R17" s="215"/>
      <c r="S17" s="215"/>
    </row>
    <row r="18" spans="1:19">
      <c r="A18" s="479" t="s">
        <v>249</v>
      </c>
      <c r="B18" s="480"/>
      <c r="C18" s="242"/>
      <c r="D18" s="243">
        <f t="shared" ref="D18:O18" si="12">SUM(D6+D8+D10+D12+D14+D16)/$O$23</f>
        <v>1.9454542058867468E-2</v>
      </c>
      <c r="E18" s="243">
        <f t="shared" si="12"/>
        <v>1.9454542058867468E-2</v>
      </c>
      <c r="F18" s="243">
        <f t="shared" si="12"/>
        <v>9.6109091588226447E-2</v>
      </c>
      <c r="G18" s="243">
        <f t="shared" si="12"/>
        <v>9.6109091588226447E-2</v>
      </c>
      <c r="H18" s="243">
        <f t="shared" si="12"/>
        <v>9.6109091588226447E-2</v>
      </c>
      <c r="I18" s="243">
        <f t="shared" si="12"/>
        <v>9.6109091588226447E-2</v>
      </c>
      <c r="J18" s="243">
        <f t="shared" si="12"/>
        <v>9.6109091588226447E-2</v>
      </c>
      <c r="K18" s="243">
        <f t="shared" si="12"/>
        <v>9.6109091588226447E-2</v>
      </c>
      <c r="L18" s="243" t="e">
        <f t="shared" si="12"/>
        <v>#DIV/0!</v>
      </c>
      <c r="M18" s="243">
        <f t="shared" si="12"/>
        <v>9.6109091588226447E-2</v>
      </c>
      <c r="N18" s="243">
        <f t="shared" si="12"/>
        <v>9.6109091588226447E-2</v>
      </c>
      <c r="O18" s="243">
        <f t="shared" si="12"/>
        <v>9.6109091588226447E-2</v>
      </c>
      <c r="Q18" s="210"/>
      <c r="S18" s="215"/>
    </row>
    <row r="19" spans="1:19">
      <c r="A19" s="481" t="s">
        <v>171</v>
      </c>
      <c r="B19" s="482"/>
      <c r="C19" s="244"/>
      <c r="D19" s="245">
        <f>$O$23*D18</f>
        <v>3645.8589999999999</v>
      </c>
      <c r="E19" s="245">
        <f>$O$23*E18</f>
        <v>3645.8589999999999</v>
      </c>
      <c r="F19" s="245">
        <f t="shared" ref="F19:O19" si="13">$O$23*F18</f>
        <v>18011.228199999994</v>
      </c>
      <c r="G19" s="245">
        <f t="shared" si="13"/>
        <v>18011.228199999994</v>
      </c>
      <c r="H19" s="245">
        <f t="shared" si="13"/>
        <v>18011.228199999994</v>
      </c>
      <c r="I19" s="245">
        <f t="shared" si="13"/>
        <v>18011.228199999994</v>
      </c>
      <c r="J19" s="245">
        <f t="shared" si="13"/>
        <v>18011.228199999994</v>
      </c>
      <c r="K19" s="245">
        <f t="shared" si="13"/>
        <v>18011.228199999994</v>
      </c>
      <c r="L19" s="245" t="e">
        <f t="shared" si="13"/>
        <v>#DIV/0!</v>
      </c>
      <c r="M19" s="245">
        <f t="shared" si="13"/>
        <v>18011.228199999994</v>
      </c>
      <c r="N19" s="245">
        <f t="shared" si="13"/>
        <v>18011.228199999994</v>
      </c>
      <c r="O19" s="246">
        <f t="shared" si="13"/>
        <v>18011.228199999994</v>
      </c>
      <c r="P19" s="215"/>
      <c r="Q19" s="215"/>
      <c r="R19" s="215"/>
      <c r="S19" s="215"/>
    </row>
    <row r="20" spans="1:19">
      <c r="A20" s="481" t="s">
        <v>250</v>
      </c>
      <c r="B20" s="482"/>
      <c r="C20" s="247"/>
      <c r="D20" s="248">
        <f>D18</f>
        <v>1.9454542058867468E-2</v>
      </c>
      <c r="E20" s="248">
        <f>D20+E18</f>
        <v>3.8909084117734936E-2</v>
      </c>
      <c r="F20" s="248">
        <f t="shared" ref="F20:O21" si="14">E20+F18</f>
        <v>0.13501817570596139</v>
      </c>
      <c r="G20" s="248">
        <f t="shared" si="14"/>
        <v>0.23112726729418784</v>
      </c>
      <c r="H20" s="248">
        <f t="shared" si="14"/>
        <v>0.32723635888241431</v>
      </c>
      <c r="I20" s="248">
        <f t="shared" si="14"/>
        <v>0.42334545047064076</v>
      </c>
      <c r="J20" s="248">
        <f t="shared" si="14"/>
        <v>0.51945454205886721</v>
      </c>
      <c r="K20" s="248">
        <f t="shared" si="14"/>
        <v>0.61556363364709366</v>
      </c>
      <c r="L20" s="248" t="e">
        <f t="shared" si="14"/>
        <v>#DIV/0!</v>
      </c>
      <c r="M20" s="248" t="e">
        <f t="shared" si="14"/>
        <v>#DIV/0!</v>
      </c>
      <c r="N20" s="248" t="e">
        <f t="shared" si="14"/>
        <v>#DIV/0!</v>
      </c>
      <c r="O20" s="249" t="e">
        <f t="shared" si="14"/>
        <v>#DIV/0!</v>
      </c>
      <c r="Q20" s="210"/>
      <c r="S20" s="215"/>
    </row>
    <row r="21" spans="1:19" ht="15" thickBot="1">
      <c r="A21" s="475" t="s">
        <v>251</v>
      </c>
      <c r="B21" s="476"/>
      <c r="C21" s="250"/>
      <c r="D21" s="251">
        <f>D19</f>
        <v>3645.8589999999999</v>
      </c>
      <c r="E21" s="251">
        <f>D21+E19</f>
        <v>7291.7179999999998</v>
      </c>
      <c r="F21" s="251">
        <f t="shared" si="14"/>
        <v>25302.946199999995</v>
      </c>
      <c r="G21" s="251">
        <f t="shared" si="14"/>
        <v>43314.174399999989</v>
      </c>
      <c r="H21" s="251">
        <f t="shared" si="14"/>
        <v>61325.402599999987</v>
      </c>
      <c r="I21" s="251">
        <f t="shared" si="14"/>
        <v>79336.630799999984</v>
      </c>
      <c r="J21" s="251">
        <f t="shared" si="14"/>
        <v>97347.858999999982</v>
      </c>
      <c r="K21" s="251">
        <f t="shared" si="14"/>
        <v>115359.08719999998</v>
      </c>
      <c r="L21" s="251" t="e">
        <f t="shared" si="14"/>
        <v>#DIV/0!</v>
      </c>
      <c r="M21" s="251" t="e">
        <f t="shared" si="14"/>
        <v>#DIV/0!</v>
      </c>
      <c r="N21" s="251" t="e">
        <f t="shared" si="14"/>
        <v>#DIV/0!</v>
      </c>
      <c r="O21" s="252" t="e">
        <f t="shared" si="14"/>
        <v>#DIV/0!</v>
      </c>
      <c r="P21" s="215"/>
      <c r="Q21" s="215"/>
      <c r="R21" s="215"/>
      <c r="S21" s="215"/>
    </row>
    <row r="22" spans="1:19" ht="15" thickBot="1">
      <c r="A22" s="253"/>
      <c r="B22" s="253"/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3"/>
      <c r="P22" s="253"/>
    </row>
    <row r="23" spans="1:19" ht="15" thickBot="1">
      <c r="A23" s="254"/>
      <c r="B23" s="255"/>
      <c r="C23" s="256"/>
      <c r="D23" s="257" t="s">
        <v>252</v>
      </c>
      <c r="E23" s="258"/>
      <c r="F23" s="258"/>
      <c r="G23" s="258"/>
      <c r="H23" s="258"/>
      <c r="I23" s="258"/>
      <c r="J23" s="258"/>
      <c r="K23" s="258"/>
      <c r="L23" s="258"/>
      <c r="M23" s="258"/>
      <c r="N23" s="258" t="s">
        <v>253</v>
      </c>
      <c r="O23" s="259">
        <f>'RESUMO MODULO MINIMO'!L38</f>
        <v>187404.00000000006</v>
      </c>
      <c r="P23" s="205"/>
    </row>
    <row r="24" spans="1:19" ht="16.5" customHeight="1">
      <c r="A24" s="260"/>
      <c r="B24" s="261"/>
      <c r="C24" s="260"/>
      <c r="D24" s="260"/>
      <c r="E24" s="260"/>
      <c r="F24" s="260"/>
      <c r="G24" s="260"/>
      <c r="H24" s="260"/>
      <c r="I24" s="260"/>
      <c r="J24" s="260"/>
      <c r="K24" s="260"/>
      <c r="L24" s="260"/>
      <c r="M24" s="260"/>
      <c r="N24" s="260"/>
      <c r="O24" s="262"/>
      <c r="P24" s="260"/>
    </row>
    <row r="25" spans="1:19" ht="14.25" customHeight="1"/>
    <row r="26" spans="1:19" ht="14.25" customHeight="1"/>
    <row r="27" spans="1:19" ht="14.25" customHeight="1"/>
    <row r="28" spans="1:19" ht="14.25" customHeight="1"/>
    <row r="29" spans="1:19" ht="14.25" customHeight="1"/>
    <row r="30" spans="1:19" ht="14.25" customHeight="1"/>
    <row r="31" spans="1:19" ht="14.25" customHeight="1"/>
    <row r="32" spans="1:1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21:B21"/>
    <mergeCell ref="A3:O3"/>
    <mergeCell ref="A2:O2"/>
    <mergeCell ref="A18:B18"/>
    <mergeCell ref="A19:B19"/>
    <mergeCell ref="A20:B20"/>
  </mergeCells>
  <phoneticPr fontId="74"/>
  <pageMargins left="0.51181102362204722" right="0.51181102362204722" top="0.78740157480314965" bottom="0.78740157480314965" header="0.31496062992125984" footer="0.31496062992125984"/>
  <pageSetup paperSize="9" scale="36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22"/>
  <sheetViews>
    <sheetView tabSelected="1" zoomScaleSheetLayoutView="110" workbookViewId="0">
      <selection activeCell="L7" sqref="L7"/>
    </sheetView>
  </sheetViews>
  <sheetFormatPr defaultRowHeight="12.75"/>
  <cols>
    <col min="1" max="1" width="2" style="1" customWidth="1"/>
    <col min="2" max="2" width="9.42578125" style="1" bestFit="1" customWidth="1"/>
    <col min="3" max="3" width="57.85546875" style="1" customWidth="1"/>
    <col min="4" max="4" width="6.7109375" style="1" customWidth="1"/>
    <col min="5" max="5" width="17" style="1" bestFit="1" customWidth="1"/>
    <col min="6" max="6" width="9.85546875" style="1" bestFit="1" customWidth="1"/>
    <col min="7" max="7" width="18" style="1" bestFit="1" customWidth="1"/>
    <col min="8" max="8" width="9.140625" style="1"/>
    <col min="9" max="9" width="10.28515625" style="1" bestFit="1" customWidth="1"/>
    <col min="10" max="10" width="12.5703125" style="1" bestFit="1" customWidth="1"/>
    <col min="11" max="11" width="11.28515625" style="1" bestFit="1" customWidth="1"/>
    <col min="12" max="12" width="12.7109375" style="1" customWidth="1"/>
    <col min="13" max="13" width="9.140625" style="1"/>
    <col min="14" max="14" width="18.7109375" style="1" customWidth="1"/>
    <col min="15" max="16384" width="9.140625" style="1"/>
  </cols>
  <sheetData>
    <row r="1" spans="2:14" ht="6.75" customHeight="1" thickBot="1"/>
    <row r="2" spans="2:14" s="314" customFormat="1" ht="15.75" customHeight="1">
      <c r="B2" s="487" t="s">
        <v>284</v>
      </c>
      <c r="C2" s="488"/>
      <c r="D2" s="488"/>
      <c r="E2" s="488"/>
      <c r="F2" s="488"/>
      <c r="G2" s="489"/>
      <c r="L2" s="315" t="s">
        <v>8</v>
      </c>
      <c r="M2" s="315" t="s">
        <v>285</v>
      </c>
      <c r="N2" s="315" t="s">
        <v>286</v>
      </c>
    </row>
    <row r="3" spans="2:14" s="314" customFormat="1" ht="16.5" customHeight="1">
      <c r="B3" s="490" t="s">
        <v>287</v>
      </c>
      <c r="C3" s="491"/>
      <c r="D3" s="491"/>
      <c r="E3" s="491"/>
      <c r="F3" s="491"/>
      <c r="G3" s="492"/>
      <c r="J3" s="315" t="s">
        <v>288</v>
      </c>
      <c r="L3" s="314">
        <f>37+32+15</f>
        <v>84</v>
      </c>
      <c r="M3" s="314">
        <v>3</v>
      </c>
      <c r="N3" s="314">
        <f>L3-M3</f>
        <v>81</v>
      </c>
    </row>
    <row r="4" spans="2:14" s="314" customFormat="1" ht="16.5">
      <c r="B4" s="490" t="s">
        <v>289</v>
      </c>
      <c r="C4" s="491"/>
      <c r="D4" s="491"/>
      <c r="E4" s="491"/>
      <c r="F4" s="491"/>
      <c r="G4" s="492"/>
      <c r="J4" s="315" t="s">
        <v>290</v>
      </c>
      <c r="L4" s="314">
        <v>37</v>
      </c>
      <c r="M4" s="314">
        <v>1</v>
      </c>
      <c r="N4" s="314">
        <f t="shared" ref="N4:N5" si="0">L4-M4</f>
        <v>36</v>
      </c>
    </row>
    <row r="5" spans="2:14" s="316" customFormat="1" ht="15" customHeight="1">
      <c r="B5" s="490" t="s">
        <v>291</v>
      </c>
      <c r="C5" s="491"/>
      <c r="D5" s="491"/>
      <c r="E5" s="491"/>
      <c r="F5" s="491"/>
      <c r="G5" s="492"/>
      <c r="J5" s="315" t="s">
        <v>292</v>
      </c>
      <c r="L5" s="316">
        <v>91</v>
      </c>
      <c r="M5" s="316">
        <v>1</v>
      </c>
      <c r="N5" s="314">
        <f t="shared" si="0"/>
        <v>90</v>
      </c>
    </row>
    <row r="6" spans="2:14" s="316" customFormat="1" ht="15" customHeight="1">
      <c r="B6" s="317"/>
      <c r="C6" s="318"/>
      <c r="D6" s="318"/>
      <c r="E6" s="318"/>
      <c r="F6" s="318"/>
      <c r="G6" s="319"/>
    </row>
    <row r="7" spans="2:14" ht="38.25" customHeight="1">
      <c r="B7" s="493" t="str">
        <f>'RESUMO MODULO MINIMO'!A1</f>
        <v>EXECUÇÃO DE SERVIÇOS DE IMPLANTAÇÃO DE REVESTIMENTO PRIMÁRIO EM ESTRADAS VICINAIS DE MUNICÍPIOS DIVERSOS NA ÁREA DE ATUAÇÃO DA 2ª SUPERINTENDÊNCIA REGIONAL DA CODEVASF, NO ESTADO DA BAHIA</v>
      </c>
      <c r="C7" s="494"/>
      <c r="D7" s="494"/>
      <c r="E7" s="494"/>
      <c r="F7" s="494"/>
      <c r="G7" s="495"/>
      <c r="L7" s="1" t="e">
        <f>L38/I17</f>
        <v>#DIV/0!</v>
      </c>
    </row>
    <row r="8" spans="2:14" ht="24" customHeight="1" thickBot="1">
      <c r="B8" s="496"/>
      <c r="C8" s="497"/>
      <c r="D8" s="497"/>
      <c r="E8" s="497"/>
      <c r="F8" s="497"/>
      <c r="G8" s="498"/>
      <c r="J8" s="315" t="s">
        <v>293</v>
      </c>
      <c r="M8" s="1">
        <v>5</v>
      </c>
    </row>
    <row r="9" spans="2:14" ht="17.25" customHeight="1" thickBot="1">
      <c r="B9" s="484" t="s">
        <v>294</v>
      </c>
      <c r="C9" s="485"/>
      <c r="D9" s="485"/>
      <c r="E9" s="485"/>
      <c r="F9" s="485"/>
      <c r="G9" s="486"/>
    </row>
    <row r="10" spans="2:14" ht="21.95" customHeight="1">
      <c r="B10" s="320"/>
      <c r="C10" s="348" t="s">
        <v>306</v>
      </c>
      <c r="D10" s="483">
        <f>'RESUMO MODULO MINIMO'!L6</f>
        <v>1.78E-2</v>
      </c>
      <c r="E10" s="483"/>
      <c r="F10" s="347" t="s">
        <v>295</v>
      </c>
      <c r="G10" s="321">
        <f>BDI!D21</f>
        <v>0.23089999999999999</v>
      </c>
    </row>
    <row r="11" spans="2:14" ht="21.95" customHeight="1">
      <c r="B11" s="322"/>
      <c r="C11" s="502" t="s">
        <v>296</v>
      </c>
      <c r="D11" s="502"/>
      <c r="E11" s="502"/>
      <c r="F11" s="503"/>
      <c r="G11" s="323">
        <f>'ENC. SOCIAIS'!E48</f>
        <v>1.1446999999999998</v>
      </c>
    </row>
    <row r="12" spans="2:14" ht="21.95" customHeight="1">
      <c r="B12" s="324"/>
      <c r="C12" s="502" t="s">
        <v>446</v>
      </c>
      <c r="D12" s="502"/>
      <c r="E12" s="502"/>
      <c r="F12" s="502"/>
      <c r="G12" s="504"/>
    </row>
    <row r="13" spans="2:14" ht="21.95" customHeight="1">
      <c r="B13" s="324"/>
      <c r="C13" s="505" t="s">
        <v>67</v>
      </c>
      <c r="D13" s="505"/>
      <c r="E13" s="505"/>
      <c r="F13" s="505"/>
      <c r="G13" s="506"/>
    </row>
    <row r="14" spans="2:14" s="325" customFormat="1" ht="15.75">
      <c r="B14" s="507" t="s">
        <v>297</v>
      </c>
      <c r="C14" s="508"/>
      <c r="D14" s="508"/>
      <c r="E14" s="508"/>
      <c r="F14" s="508"/>
      <c r="G14" s="509"/>
      <c r="M14" s="326"/>
    </row>
    <row r="15" spans="2:14" s="325" customFormat="1" ht="20.100000000000001" customHeight="1">
      <c r="B15" s="327" t="s">
        <v>0</v>
      </c>
      <c r="C15" s="328" t="s">
        <v>298</v>
      </c>
      <c r="D15" s="329" t="s">
        <v>6</v>
      </c>
      <c r="E15" s="330" t="s">
        <v>299</v>
      </c>
      <c r="F15" s="330" t="s">
        <v>300</v>
      </c>
      <c r="G15" s="331" t="s">
        <v>8</v>
      </c>
    </row>
    <row r="16" spans="2:14" s="325" customFormat="1" ht="13.5">
      <c r="B16" s="510"/>
      <c r="C16" s="511"/>
      <c r="D16" s="511"/>
      <c r="E16" s="511"/>
      <c r="F16" s="511"/>
      <c r="G16" s="512"/>
    </row>
    <row r="17" spans="2:11" s="325" customFormat="1" ht="18" customHeight="1" thickBot="1">
      <c r="B17" s="332">
        <v>1</v>
      </c>
      <c r="C17" s="333" t="s">
        <v>435</v>
      </c>
      <c r="D17" s="334" t="s">
        <v>11</v>
      </c>
      <c r="E17" s="335">
        <f>'PLANILHA ORÇAMENTÁRIA'!I17</f>
        <v>257600</v>
      </c>
      <c r="F17" s="336">
        <f>'PLANILHA ORÇAMENTÁRIA'!L7</f>
        <v>11.64</v>
      </c>
      <c r="G17" s="337">
        <f>ROUND(E17*F17,2)</f>
        <v>2998464</v>
      </c>
      <c r="J17" s="412">
        <f>E17*11.75</f>
        <v>3026800</v>
      </c>
    </row>
    <row r="18" spans="2:11" s="325" customFormat="1" ht="27" customHeight="1" thickBot="1">
      <c r="B18" s="499" t="s">
        <v>301</v>
      </c>
      <c r="C18" s="500"/>
      <c r="D18" s="334" t="s">
        <v>11</v>
      </c>
      <c r="E18" s="338">
        <f>ROUND((SUM(E17:E17)),2)</f>
        <v>257600</v>
      </c>
      <c r="F18" s="339" t="s">
        <v>253</v>
      </c>
      <c r="G18" s="343">
        <f>SUM(G17:G17)</f>
        <v>2998464</v>
      </c>
      <c r="J18" s="501"/>
      <c r="K18" s="501"/>
    </row>
    <row r="19" spans="2:11" ht="15">
      <c r="D19" s="340"/>
      <c r="J19" s="341"/>
      <c r="K19" s="342"/>
    </row>
    <row r="20" spans="2:11" ht="15">
      <c r="D20" s="340"/>
      <c r="J20" s="341"/>
      <c r="K20" s="342"/>
    </row>
    <row r="21" spans="2:11" ht="15">
      <c r="D21" s="340"/>
      <c r="J21" s="341"/>
      <c r="K21" s="342"/>
    </row>
    <row r="22" spans="2:11" ht="15">
      <c r="D22" s="340"/>
      <c r="J22" s="341"/>
      <c r="K22" s="342"/>
    </row>
  </sheetData>
  <mergeCells count="14">
    <mergeCell ref="B18:C18"/>
    <mergeCell ref="J18:K18"/>
    <mergeCell ref="C11:F11"/>
    <mergeCell ref="C12:G12"/>
    <mergeCell ref="C13:G13"/>
    <mergeCell ref="B14:G14"/>
    <mergeCell ref="B16:G16"/>
    <mergeCell ref="D10:E10"/>
    <mergeCell ref="B9:G9"/>
    <mergeCell ref="B2:G2"/>
    <mergeCell ref="B3:G3"/>
    <mergeCell ref="B4:G4"/>
    <mergeCell ref="B5:G5"/>
    <mergeCell ref="B7:G8"/>
  </mergeCells>
  <conditionalFormatting sqref="B17:B18">
    <cfRule type="expression" dxfId="8" priority="5" stopIfTrue="1">
      <formula>RIGHT(B17,2)="00"</formula>
    </cfRule>
  </conditionalFormatting>
  <conditionalFormatting sqref="C17">
    <cfRule type="expression" dxfId="7" priority="4" stopIfTrue="1">
      <formula>OR(RIGHT($B17,2)="00",$B17="")</formula>
    </cfRule>
  </conditionalFormatting>
  <conditionalFormatting sqref="G18">
    <cfRule type="expression" dxfId="6" priority="2" stopIfTrue="1">
      <formula>OR(RIGHT(#REF!,2)="00",LEFT($C18,5)="Total")</formula>
    </cfRule>
  </conditionalFormatting>
  <conditionalFormatting sqref="G17:G18">
    <cfRule type="expression" dxfId="5" priority="1" stopIfTrue="1">
      <formula>OR(RIGHT($B17,2)="00",LEFT($C17,5)="Total")</formula>
    </cfRule>
  </conditionalFormatting>
  <pageMargins left="0.51181102362204722" right="0.51181102362204722" top="0.78740157480314965" bottom="0.78740157480314965" header="0.31496062992125984" footer="0.31496062992125984"/>
  <pageSetup paperSize="9" scale="77" fitToHeight="0" orientation="portrait" r:id="rId1"/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70C0"/>
    <pageSetUpPr fitToPage="1"/>
  </sheetPr>
  <dimension ref="A1:Q45"/>
  <sheetViews>
    <sheetView tabSelected="1" zoomScale="70" zoomScaleNormal="70" zoomScaleSheetLayoutView="70" workbookViewId="0">
      <selection activeCell="L7" sqref="L7"/>
    </sheetView>
  </sheetViews>
  <sheetFormatPr defaultRowHeight="15"/>
  <cols>
    <col min="1" max="3" width="21.7109375" style="395" customWidth="1"/>
    <col min="4" max="7" width="15.7109375" style="395" customWidth="1"/>
    <col min="8" max="12" width="26" style="395" customWidth="1"/>
    <col min="13" max="13" width="17" style="404" customWidth="1"/>
    <col min="14" max="14" width="19.5703125" style="404" bestFit="1" customWidth="1"/>
    <col min="15" max="15" width="17.28515625" style="395" bestFit="1" customWidth="1"/>
    <col min="16" max="16" width="17.42578125" style="395" customWidth="1"/>
    <col min="17" max="17" width="13" style="395" customWidth="1"/>
    <col min="18" max="18" width="10.28515625" style="395" bestFit="1" customWidth="1"/>
    <col min="19" max="19" width="9.28515625" style="395" bestFit="1" customWidth="1"/>
    <col min="20" max="20" width="10.28515625" style="395" bestFit="1" customWidth="1"/>
    <col min="21" max="16384" width="9.140625" style="395"/>
  </cols>
  <sheetData>
    <row r="1" spans="1:16">
      <c r="A1" s="67" t="s">
        <v>310</v>
      </c>
      <c r="B1" s="67"/>
      <c r="C1" s="67"/>
      <c r="J1" s="395" t="s">
        <v>145</v>
      </c>
      <c r="K1" s="64"/>
      <c r="L1" s="64"/>
    </row>
    <row r="2" spans="1:16" s="1" customFormat="1" ht="24.75" customHeight="1">
      <c r="A2" s="455"/>
      <c r="B2" s="513"/>
      <c r="C2" s="513"/>
      <c r="D2" s="513"/>
      <c r="E2" s="513"/>
      <c r="F2" s="513"/>
      <c r="G2" s="513"/>
      <c r="H2" s="513"/>
      <c r="I2" s="513"/>
      <c r="J2" s="513"/>
      <c r="K2" s="514"/>
      <c r="L2" s="450" t="s">
        <v>304</v>
      </c>
      <c r="M2" s="405"/>
      <c r="N2" s="405"/>
    </row>
    <row r="3" spans="1:16" s="1" customFormat="1" ht="25.5" customHeight="1">
      <c r="A3" s="515"/>
      <c r="B3" s="516"/>
      <c r="C3" s="516"/>
      <c r="D3" s="516"/>
      <c r="E3" s="516"/>
      <c r="F3" s="516"/>
      <c r="G3" s="516"/>
      <c r="H3" s="516"/>
      <c r="I3" s="516"/>
      <c r="J3" s="516"/>
      <c r="K3" s="517"/>
      <c r="L3" s="451"/>
      <c r="M3" s="405"/>
      <c r="N3" s="405"/>
    </row>
    <row r="4" spans="1:16" s="1" customFormat="1" ht="28.5" customHeight="1">
      <c r="A4" s="518"/>
      <c r="B4" s="519"/>
      <c r="C4" s="519"/>
      <c r="D4" s="519"/>
      <c r="E4" s="519"/>
      <c r="F4" s="519"/>
      <c r="G4" s="519"/>
      <c r="H4" s="519"/>
      <c r="I4" s="519"/>
      <c r="J4" s="519"/>
      <c r="K4" s="520"/>
      <c r="L4" s="451"/>
      <c r="M4" s="405"/>
      <c r="N4" s="405"/>
    </row>
    <row r="5" spans="1:16" ht="54.75" customHeight="1">
      <c r="A5" s="467" t="str">
        <f>A1</f>
        <v>EXECUÇÃO DE SERVIÇOS DE IMPLANTAÇÃO DE REVESTIMENTO PRIMÁRIO EM ESTRADAS VICINAIS DE MUNICÍPIOS DIVERSOS NA ÁREA DE ATUAÇÃO DA 2ª SUPERINTENDÊNCIA REGIONAL DA CODEVASF, NO ESTADO DA BAHIA</v>
      </c>
      <c r="B5" s="521"/>
      <c r="C5" s="521"/>
      <c r="D5" s="521"/>
      <c r="E5" s="521"/>
      <c r="F5" s="521"/>
      <c r="G5" s="521"/>
      <c r="H5" s="521"/>
      <c r="I5" s="521"/>
      <c r="J5" s="521"/>
      <c r="K5" s="522"/>
      <c r="L5" s="452"/>
    </row>
    <row r="6" spans="1:16" ht="28.5" customHeight="1">
      <c r="A6" s="397"/>
      <c r="B6" s="453" t="s">
        <v>277</v>
      </c>
      <c r="C6" s="521"/>
      <c r="D6" s="521"/>
      <c r="E6" s="521"/>
      <c r="F6" s="521"/>
      <c r="G6" s="521"/>
      <c r="H6" s="521"/>
      <c r="I6" s="521"/>
      <c r="J6" s="521"/>
      <c r="K6" s="522"/>
      <c r="L6" s="345">
        <v>1.78E-2</v>
      </c>
    </row>
    <row r="7" spans="1:16" ht="27" customHeight="1">
      <c r="A7" s="523" t="s">
        <v>0</v>
      </c>
      <c r="B7" s="523" t="s">
        <v>147</v>
      </c>
      <c r="C7" s="523" t="s">
        <v>148</v>
      </c>
      <c r="D7" s="435" t="s">
        <v>328</v>
      </c>
      <c r="E7" s="435"/>
      <c r="F7" s="449">
        <f>'BDI DIFERENCIADO'!D49</f>
        <v>0.15</v>
      </c>
      <c r="G7" s="435"/>
      <c r="H7" s="298" t="s">
        <v>327</v>
      </c>
      <c r="I7" s="295">
        <f>BDI!D21</f>
        <v>0.23089999999999999</v>
      </c>
      <c r="J7" s="296" t="s">
        <v>268</v>
      </c>
      <c r="K7" s="297"/>
      <c r="L7" s="297">
        <f>L38/I17</f>
        <v>11.64</v>
      </c>
    </row>
    <row r="8" spans="1:16" ht="15" customHeight="1">
      <c r="A8" s="523"/>
      <c r="B8" s="523"/>
      <c r="C8" s="523"/>
      <c r="D8" s="429" t="s">
        <v>1</v>
      </c>
      <c r="E8" s="430"/>
      <c r="F8" s="430"/>
      <c r="G8" s="431"/>
      <c r="H8" s="524" t="s">
        <v>3</v>
      </c>
      <c r="I8" s="525"/>
      <c r="J8" s="70" t="s">
        <v>4</v>
      </c>
      <c r="K8" s="71" t="s">
        <v>5</v>
      </c>
      <c r="L8" s="71"/>
    </row>
    <row r="9" spans="1:16" ht="15.75">
      <c r="A9" s="523"/>
      <c r="B9" s="523"/>
      <c r="C9" s="523"/>
      <c r="D9" s="429"/>
      <c r="E9" s="430"/>
      <c r="F9" s="430"/>
      <c r="G9" s="431"/>
      <c r="H9" s="472"/>
      <c r="I9" s="473"/>
      <c r="J9" s="417">
        <f>'ENC. SOCIAIS'!$E$48</f>
        <v>1.1446999999999998</v>
      </c>
      <c r="K9" s="417">
        <f>'ENC. SOCIAIS'!$F$48</f>
        <v>0.70909999999999995</v>
      </c>
      <c r="L9" s="72"/>
    </row>
    <row r="10" spans="1:16" ht="63">
      <c r="A10" s="523"/>
      <c r="B10" s="523"/>
      <c r="C10" s="523"/>
      <c r="D10" s="432"/>
      <c r="E10" s="433"/>
      <c r="F10" s="433"/>
      <c r="G10" s="434"/>
      <c r="H10" s="396" t="s">
        <v>6</v>
      </c>
      <c r="I10" s="73" t="s">
        <v>7</v>
      </c>
      <c r="J10" s="74" t="s">
        <v>302</v>
      </c>
      <c r="K10" s="75" t="s">
        <v>305</v>
      </c>
      <c r="L10" s="75" t="s">
        <v>303</v>
      </c>
    </row>
    <row r="11" spans="1:16" ht="39.950000000000003" customHeight="1">
      <c r="A11" s="76">
        <v>1</v>
      </c>
      <c r="B11" s="76"/>
      <c r="C11" s="76"/>
      <c r="D11" s="474" t="s">
        <v>311</v>
      </c>
      <c r="E11" s="474"/>
      <c r="F11" s="474"/>
      <c r="G11" s="474"/>
      <c r="H11" s="77"/>
      <c r="I11" s="78"/>
      <c r="J11" s="77"/>
      <c r="K11" s="79"/>
      <c r="L11" s="79"/>
      <c r="O11" s="65"/>
    </row>
    <row r="12" spans="1:16" ht="39.950000000000003" customHeight="1">
      <c r="A12" s="80" t="s">
        <v>17</v>
      </c>
      <c r="B12" s="80" t="s">
        <v>266</v>
      </c>
      <c r="C12" s="365" t="s">
        <v>23</v>
      </c>
      <c r="D12" s="436" t="s">
        <v>10</v>
      </c>
      <c r="E12" s="436"/>
      <c r="F12" s="436"/>
      <c r="G12" s="436"/>
      <c r="H12" s="311" t="s">
        <v>40</v>
      </c>
      <c r="I12" s="312">
        <f>'MEMÓRIA DE CÁLCULO'!D152</f>
        <v>100</v>
      </c>
      <c r="J12" s="81">
        <f>'CPU CODEVASF'!H49</f>
        <v>1295.33</v>
      </c>
      <c r="K12" s="81">
        <f t="shared" ref="K12:K18" si="0">ROUND(I12*J12,2)</f>
        <v>129533</v>
      </c>
      <c r="L12" s="81">
        <f t="shared" ref="L12:L18" si="1">ROUND(K12*(1+$L$6),2)</f>
        <v>131838.69</v>
      </c>
      <c r="O12" s="414"/>
      <c r="P12" s="64"/>
    </row>
    <row r="13" spans="1:16" ht="39.950000000000003" customHeight="1">
      <c r="A13" s="80" t="s">
        <v>370</v>
      </c>
      <c r="B13" s="80" t="s">
        <v>266</v>
      </c>
      <c r="C13" s="365" t="s">
        <v>21</v>
      </c>
      <c r="D13" s="436" t="s">
        <v>312</v>
      </c>
      <c r="E13" s="436"/>
      <c r="F13" s="436"/>
      <c r="G13" s="436"/>
      <c r="H13" s="81" t="s">
        <v>355</v>
      </c>
      <c r="I13" s="81">
        <f>'MEMÓRIA DE CÁLCULO'!D157</f>
        <v>2928</v>
      </c>
      <c r="J13" s="81">
        <f>'CPU CODEVASF'!H34</f>
        <v>21.66</v>
      </c>
      <c r="K13" s="81">
        <f t="shared" si="0"/>
        <v>63420.480000000003</v>
      </c>
      <c r="L13" s="81">
        <f t="shared" si="1"/>
        <v>64549.36</v>
      </c>
      <c r="O13" s="414"/>
      <c r="P13" s="64"/>
    </row>
    <row r="14" spans="1:16" ht="39.950000000000003" customHeight="1">
      <c r="A14" s="80" t="s">
        <v>371</v>
      </c>
      <c r="B14" s="80" t="s">
        <v>266</v>
      </c>
      <c r="C14" s="365" t="s">
        <v>21</v>
      </c>
      <c r="D14" s="436" t="s">
        <v>313</v>
      </c>
      <c r="E14" s="436"/>
      <c r="F14" s="436"/>
      <c r="G14" s="436"/>
      <c r="H14" s="81" t="s">
        <v>355</v>
      </c>
      <c r="I14" s="81">
        <f>'MEMÓRIA DE CÁLCULO'!D162</f>
        <v>2928</v>
      </c>
      <c r="J14" s="81">
        <f>J13</f>
        <v>21.66</v>
      </c>
      <c r="K14" s="81">
        <f t="shared" si="0"/>
        <v>63420.480000000003</v>
      </c>
      <c r="L14" s="81">
        <f t="shared" si="1"/>
        <v>64549.36</v>
      </c>
      <c r="O14" s="414"/>
      <c r="P14" s="64"/>
    </row>
    <row r="15" spans="1:16" ht="39.950000000000003" customHeight="1">
      <c r="A15" s="80" t="s">
        <v>372</v>
      </c>
      <c r="B15" s="83" t="s">
        <v>48</v>
      </c>
      <c r="C15" s="365">
        <v>5088</v>
      </c>
      <c r="D15" s="440" t="s">
        <v>323</v>
      </c>
      <c r="E15" s="441"/>
      <c r="F15" s="441"/>
      <c r="G15" s="442"/>
      <c r="H15" s="84" t="s">
        <v>11</v>
      </c>
      <c r="I15" s="81">
        <f>'MEMÓRIA DE CÁLCULO'!D167</f>
        <v>400</v>
      </c>
      <c r="J15" s="81">
        <f>ROUND(228.85*(1+$I$7),2)</f>
        <v>281.69</v>
      </c>
      <c r="K15" s="81">
        <f t="shared" si="0"/>
        <v>112676</v>
      </c>
      <c r="L15" s="81">
        <f t="shared" si="1"/>
        <v>114681.63</v>
      </c>
      <c r="O15" s="414"/>
      <c r="P15" s="64"/>
    </row>
    <row r="16" spans="1:16" ht="39.950000000000003" customHeight="1">
      <c r="A16" s="80" t="s">
        <v>373</v>
      </c>
      <c r="B16" s="83" t="s">
        <v>266</v>
      </c>
      <c r="C16" s="365" t="s">
        <v>442</v>
      </c>
      <c r="D16" s="440" t="s">
        <v>358</v>
      </c>
      <c r="E16" s="441"/>
      <c r="F16" s="441"/>
      <c r="G16" s="442"/>
      <c r="H16" s="84" t="s">
        <v>136</v>
      </c>
      <c r="I16" s="81">
        <f>'MEMÓRIA DE CÁLCULO'!D172</f>
        <v>36.799999999999997</v>
      </c>
      <c r="J16" s="81">
        <f>'CPU CODEVASF'!H83</f>
        <v>740.53</v>
      </c>
      <c r="K16" s="81">
        <f t="shared" si="0"/>
        <v>27251.5</v>
      </c>
      <c r="L16" s="81">
        <f t="shared" si="1"/>
        <v>27736.58</v>
      </c>
      <c r="O16" s="414"/>
      <c r="P16" s="64"/>
    </row>
    <row r="17" spans="1:17" ht="39.950000000000003" customHeight="1">
      <c r="A17" s="80" t="s">
        <v>374</v>
      </c>
      <c r="B17" s="305" t="s">
        <v>266</v>
      </c>
      <c r="C17" s="366" t="s">
        <v>308</v>
      </c>
      <c r="D17" s="420" t="s">
        <v>272</v>
      </c>
      <c r="E17" s="421"/>
      <c r="F17" s="421"/>
      <c r="G17" s="422"/>
      <c r="H17" s="306" t="s">
        <v>11</v>
      </c>
      <c r="I17" s="307">
        <f>'MEMÓRIA DE CÁLCULO'!D177</f>
        <v>257600</v>
      </c>
      <c r="J17" s="308">
        <f>'CPU CODEVASF'!H61</f>
        <v>0.5</v>
      </c>
      <c r="K17" s="81">
        <f t="shared" si="0"/>
        <v>128800</v>
      </c>
      <c r="L17" s="81">
        <f t="shared" si="1"/>
        <v>131092.64000000001</v>
      </c>
      <c r="O17" s="414"/>
      <c r="P17" s="64"/>
      <c r="Q17" s="69"/>
    </row>
    <row r="18" spans="1:17" ht="39.950000000000003" customHeight="1">
      <c r="A18" s="80" t="s">
        <v>375</v>
      </c>
      <c r="B18" s="80" t="s">
        <v>266</v>
      </c>
      <c r="C18" s="365" t="s">
        <v>18</v>
      </c>
      <c r="D18" s="436" t="s">
        <v>357</v>
      </c>
      <c r="E18" s="436"/>
      <c r="F18" s="436"/>
      <c r="G18" s="436"/>
      <c r="H18" s="81" t="s">
        <v>11</v>
      </c>
      <c r="I18" s="81">
        <f>'MEMÓRIA DE CÁLCULO'!D182*1.8*3.6</f>
        <v>103.68</v>
      </c>
      <c r="J18" s="81">
        <f>'CPU CODEVASF'!H24</f>
        <v>463.29</v>
      </c>
      <c r="K18" s="81">
        <f t="shared" si="0"/>
        <v>48033.91</v>
      </c>
      <c r="L18" s="81">
        <f t="shared" si="1"/>
        <v>48888.91</v>
      </c>
      <c r="O18" s="414"/>
      <c r="P18" s="64"/>
    </row>
    <row r="19" spans="1:17" ht="39.950000000000003" customHeight="1">
      <c r="A19" s="76">
        <v>2</v>
      </c>
      <c r="B19" s="76"/>
      <c r="C19" s="76"/>
      <c r="D19" s="443" t="s">
        <v>267</v>
      </c>
      <c r="E19" s="444"/>
      <c r="F19" s="444"/>
      <c r="G19" s="445"/>
      <c r="H19" s="77"/>
      <c r="I19" s="77"/>
      <c r="J19" s="82"/>
      <c r="K19" s="77"/>
      <c r="L19" s="79"/>
      <c r="P19" s="64"/>
      <c r="Q19" s="69"/>
    </row>
    <row r="20" spans="1:17" ht="52.5" customHeight="1">
      <c r="A20" s="83" t="s">
        <v>22</v>
      </c>
      <c r="B20" s="83" t="s">
        <v>149</v>
      </c>
      <c r="C20" s="83">
        <v>5501700</v>
      </c>
      <c r="D20" s="426" t="s">
        <v>389</v>
      </c>
      <c r="E20" s="427"/>
      <c r="F20" s="427"/>
      <c r="G20" s="428"/>
      <c r="H20" s="81" t="s">
        <v>11</v>
      </c>
      <c r="I20" s="81">
        <f>'MEMÓRIA DE CÁLCULO'!F189</f>
        <v>128800</v>
      </c>
      <c r="J20" s="81">
        <f>ROUND(0.37*(1+$I$7),2)</f>
        <v>0.46</v>
      </c>
      <c r="K20" s="81">
        <f>ROUND(I20*J20,2)</f>
        <v>59248</v>
      </c>
      <c r="L20" s="81">
        <f>ROUNDUP(K20*(1+$L$6),2)</f>
        <v>60302.62</v>
      </c>
      <c r="M20" s="406"/>
      <c r="P20" s="64"/>
    </row>
    <row r="21" spans="1:17" ht="39.950000000000003" customHeight="1">
      <c r="A21" s="83" t="s">
        <v>24</v>
      </c>
      <c r="B21" s="83" t="s">
        <v>28</v>
      </c>
      <c r="C21" s="305">
        <v>100575</v>
      </c>
      <c r="D21" s="426" t="s">
        <v>340</v>
      </c>
      <c r="E21" s="427"/>
      <c r="F21" s="427"/>
      <c r="G21" s="428"/>
      <c r="H21" s="306" t="s">
        <v>11</v>
      </c>
      <c r="I21" s="81">
        <f>'MEMÓRIA DE CÁLCULO'!F194</f>
        <v>257600</v>
      </c>
      <c r="J21" s="81">
        <f>ROUND(0.12*(1+$I$7),2)</f>
        <v>0.15</v>
      </c>
      <c r="K21" s="81">
        <f>ROUND(I21*J21,2)</f>
        <v>38640</v>
      </c>
      <c r="L21" s="81">
        <f>ROUND(K21*(1+$L$6),2)</f>
        <v>39327.79</v>
      </c>
      <c r="P21" s="64"/>
    </row>
    <row r="22" spans="1:17" ht="39.950000000000003" customHeight="1">
      <c r="A22" s="87">
        <v>3</v>
      </c>
      <c r="B22" s="87"/>
      <c r="C22" s="401"/>
      <c r="D22" s="88" t="s">
        <v>319</v>
      </c>
      <c r="E22" s="88"/>
      <c r="F22" s="88"/>
      <c r="G22" s="88"/>
      <c r="H22" s="89"/>
      <c r="I22" s="155"/>
      <c r="J22" s="90"/>
      <c r="K22" s="90"/>
      <c r="L22" s="79"/>
      <c r="P22" s="64"/>
    </row>
    <row r="23" spans="1:17" ht="39.950000000000003" customHeight="1">
      <c r="A23" s="85" t="s">
        <v>139</v>
      </c>
      <c r="B23" s="83" t="s">
        <v>48</v>
      </c>
      <c r="C23" s="85">
        <v>191</v>
      </c>
      <c r="D23" s="423" t="s">
        <v>359</v>
      </c>
      <c r="E23" s="424"/>
      <c r="F23" s="424"/>
      <c r="G23" s="425"/>
      <c r="H23" s="86" t="s">
        <v>12</v>
      </c>
      <c r="I23" s="81">
        <f>'MEMÓRIA DE CÁLCULO'!H201</f>
        <v>51520</v>
      </c>
      <c r="J23" s="81">
        <f>ROUND(13.69*(1+$F$7),2)</f>
        <v>15.74</v>
      </c>
      <c r="K23" s="81">
        <f>ROUND(I23*J23,2)</f>
        <v>810924.8</v>
      </c>
      <c r="L23" s="81">
        <f>ROUND(K23*(1+$L$6),2)</f>
        <v>825359.26</v>
      </c>
      <c r="P23" s="64"/>
    </row>
    <row r="24" spans="1:17" ht="39.950000000000003" customHeight="1">
      <c r="A24" s="85" t="s">
        <v>376</v>
      </c>
      <c r="B24" s="83" t="s">
        <v>28</v>
      </c>
      <c r="C24" s="83">
        <v>93591</v>
      </c>
      <c r="D24" s="426" t="s">
        <v>401</v>
      </c>
      <c r="E24" s="427"/>
      <c r="F24" s="427"/>
      <c r="G24" s="428"/>
      <c r="H24" s="81" t="s">
        <v>329</v>
      </c>
      <c r="I24" s="81">
        <f>'MEMÓRIA DE CÁLCULO'!F206</f>
        <v>257600</v>
      </c>
      <c r="J24" s="81">
        <f>ROUND(2.1*(1+$I$7),2)</f>
        <v>2.58</v>
      </c>
      <c r="K24" s="81">
        <f>ROUND(I24*J24,2)</f>
        <v>664608</v>
      </c>
      <c r="L24" s="81">
        <f>ROUND(K24*(1+$L$6),2)</f>
        <v>676438.02</v>
      </c>
      <c r="P24" s="64"/>
    </row>
    <row r="25" spans="1:17" ht="39.950000000000003" customHeight="1">
      <c r="A25" s="85" t="s">
        <v>377</v>
      </c>
      <c r="B25" s="83" t="s">
        <v>149</v>
      </c>
      <c r="C25" s="83">
        <v>4015612</v>
      </c>
      <c r="D25" s="426" t="s">
        <v>356</v>
      </c>
      <c r="E25" s="427"/>
      <c r="F25" s="427"/>
      <c r="G25" s="428"/>
      <c r="H25" s="81" t="s">
        <v>12</v>
      </c>
      <c r="I25" s="81">
        <f>'MEMÓRIA DE CÁLCULO'!H211</f>
        <v>51520</v>
      </c>
      <c r="J25" s="81">
        <f>ROUND(8.71*(1+$I$7),2)</f>
        <v>10.72</v>
      </c>
      <c r="K25" s="81">
        <f>ROUND(I25*J25,2)</f>
        <v>552294.40000000002</v>
      </c>
      <c r="L25" s="81">
        <f>ROUND(K25*(1+$L$6),2)</f>
        <v>562125.24</v>
      </c>
      <c r="P25" s="64"/>
    </row>
    <row r="26" spans="1:17" ht="39.950000000000003" customHeight="1">
      <c r="A26" s="76">
        <v>4</v>
      </c>
      <c r="B26" s="76"/>
      <c r="C26" s="76"/>
      <c r="D26" s="446" t="s">
        <v>315</v>
      </c>
      <c r="E26" s="447"/>
      <c r="F26" s="447"/>
      <c r="G26" s="448"/>
      <c r="H26" s="77"/>
      <c r="I26" s="77"/>
      <c r="J26" s="82"/>
      <c r="K26" s="77"/>
      <c r="L26" s="79"/>
      <c r="P26" s="64"/>
    </row>
    <row r="27" spans="1:17" ht="39.950000000000003" customHeight="1">
      <c r="A27" s="85" t="s">
        <v>378</v>
      </c>
      <c r="B27" s="83" t="s">
        <v>48</v>
      </c>
      <c r="C27" s="85">
        <v>9927</v>
      </c>
      <c r="D27" s="420" t="s">
        <v>322</v>
      </c>
      <c r="E27" s="421"/>
      <c r="F27" s="421"/>
      <c r="G27" s="422"/>
      <c r="H27" s="84" t="s">
        <v>12</v>
      </c>
      <c r="I27" s="81">
        <f>'MEMÓRIA DE CÁLCULO'!H218</f>
        <v>609.28000000000009</v>
      </c>
      <c r="J27" s="81">
        <f>ROUND(7.6*(1+$I$7),2)</f>
        <v>9.35</v>
      </c>
      <c r="K27" s="81">
        <f>ROUND(I27*J27,2)</f>
        <v>5696.77</v>
      </c>
      <c r="L27" s="81">
        <f>ROUND(K27*(1+$L$6),2)</f>
        <v>5798.17</v>
      </c>
      <c r="P27" s="64"/>
    </row>
    <row r="28" spans="1:17" ht="39.950000000000003" customHeight="1">
      <c r="A28" s="85" t="s">
        <v>379</v>
      </c>
      <c r="B28" s="83" t="s">
        <v>149</v>
      </c>
      <c r="C28" s="85">
        <v>5502114</v>
      </c>
      <c r="D28" s="420" t="s">
        <v>338</v>
      </c>
      <c r="E28" s="421"/>
      <c r="F28" s="421"/>
      <c r="G28" s="422"/>
      <c r="H28" s="84" t="s">
        <v>12</v>
      </c>
      <c r="I28" s="81">
        <f>'MEMÓRIA DE CÁLCULO'!H224</f>
        <v>7176</v>
      </c>
      <c r="J28" s="81">
        <f>ROUND(5.65*(1+$I$7),2)</f>
        <v>6.95</v>
      </c>
      <c r="K28" s="81">
        <f>ROUND(I28*J28,2)</f>
        <v>49873.2</v>
      </c>
      <c r="L28" s="81">
        <f>ROUND(K28*(1+$L$6),2)</f>
        <v>50760.94</v>
      </c>
      <c r="P28" s="64"/>
    </row>
    <row r="29" spans="1:17" ht="39.950000000000003" customHeight="1">
      <c r="A29" s="85" t="s">
        <v>380</v>
      </c>
      <c r="B29" s="83" t="s">
        <v>266</v>
      </c>
      <c r="C29" s="85" t="s">
        <v>330</v>
      </c>
      <c r="D29" s="420" t="s">
        <v>337</v>
      </c>
      <c r="E29" s="421"/>
      <c r="F29" s="421"/>
      <c r="G29" s="422"/>
      <c r="H29" s="84" t="s">
        <v>16</v>
      </c>
      <c r="I29" s="419">
        <f>'MEMÓRIA DE CÁLCULO'!F229</f>
        <v>224</v>
      </c>
      <c r="J29" s="81">
        <f>'CPU CODEVASF'!H73</f>
        <v>410.56</v>
      </c>
      <c r="K29" s="81">
        <f>ROUND(I29*J29,2)</f>
        <v>91965.440000000002</v>
      </c>
      <c r="L29" s="81">
        <f>ROUND(K29*(1+$L$6),2)</f>
        <v>93602.42</v>
      </c>
      <c r="P29" s="64"/>
    </row>
    <row r="30" spans="1:17" ht="39.950000000000003" customHeight="1">
      <c r="A30" s="85" t="s">
        <v>381</v>
      </c>
      <c r="B30" s="83" t="s">
        <v>149</v>
      </c>
      <c r="C30" s="83">
        <v>5915320</v>
      </c>
      <c r="D30" s="426" t="s">
        <v>409</v>
      </c>
      <c r="E30" s="427"/>
      <c r="F30" s="427"/>
      <c r="G30" s="428"/>
      <c r="H30" s="81" t="s">
        <v>314</v>
      </c>
      <c r="I30" s="81">
        <f>'MEMÓRIA DE CÁLCULO'!H234</f>
        <v>5913.6</v>
      </c>
      <c r="J30" s="81">
        <f>ROUND(0.5*(1+$I$7),2)</f>
        <v>0.62</v>
      </c>
      <c r="K30" s="81">
        <f>ROUND(I30*J30,2)</f>
        <v>3666.43</v>
      </c>
      <c r="L30" s="81">
        <f>ROUND(K30*(1+$L$6),2)</f>
        <v>3731.69</v>
      </c>
      <c r="P30" s="64"/>
    </row>
    <row r="31" spans="1:17" ht="39.950000000000003" customHeight="1">
      <c r="A31" s="85" t="s">
        <v>382</v>
      </c>
      <c r="B31" s="83" t="s">
        <v>149</v>
      </c>
      <c r="C31" s="83">
        <v>804101</v>
      </c>
      <c r="D31" s="420" t="s">
        <v>339</v>
      </c>
      <c r="E31" s="421"/>
      <c r="F31" s="421"/>
      <c r="G31" s="422"/>
      <c r="H31" s="84" t="s">
        <v>9</v>
      </c>
      <c r="I31" s="81">
        <f>'MEMÓRIA DE CÁLCULO'!F240</f>
        <v>64</v>
      </c>
      <c r="J31" s="81">
        <f>ROUND(1032.81*(1+$I$7),2)</f>
        <v>1271.29</v>
      </c>
      <c r="K31" s="81">
        <f>ROUND(I31*J31,2)</f>
        <v>81362.559999999998</v>
      </c>
      <c r="L31" s="81">
        <f>ROUND(K31*(1+$L$6),2)</f>
        <v>82810.81</v>
      </c>
      <c r="P31" s="64"/>
    </row>
    <row r="32" spans="1:17" ht="39.950000000000003" customHeight="1">
      <c r="A32" s="87">
        <v>5</v>
      </c>
      <c r="B32" s="87"/>
      <c r="C32" s="87"/>
      <c r="D32" s="88" t="s">
        <v>316</v>
      </c>
      <c r="E32" s="88"/>
      <c r="F32" s="88"/>
      <c r="G32" s="88"/>
      <c r="H32" s="89"/>
      <c r="I32" s="155"/>
      <c r="J32" s="90"/>
      <c r="K32" s="90"/>
      <c r="L32" s="79"/>
      <c r="P32" s="64"/>
    </row>
    <row r="33" spans="1:16" ht="39.950000000000003" customHeight="1">
      <c r="A33" s="85" t="s">
        <v>383</v>
      </c>
      <c r="B33" s="83" t="s">
        <v>149</v>
      </c>
      <c r="C33" s="85">
        <v>5213383</v>
      </c>
      <c r="D33" s="423" t="s">
        <v>342</v>
      </c>
      <c r="E33" s="424"/>
      <c r="F33" s="424"/>
      <c r="G33" s="425"/>
      <c r="H33" s="86" t="s">
        <v>341</v>
      </c>
      <c r="I33" s="81">
        <f>'MEMÓRIA DE CÁLCULO'!F249</f>
        <v>1920</v>
      </c>
      <c r="J33" s="81">
        <f>ROUND(1.3*(1+$I$7),2)</f>
        <v>1.6</v>
      </c>
      <c r="K33" s="81">
        <f>ROUND(I33*J33,2)</f>
        <v>3072</v>
      </c>
      <c r="L33" s="81">
        <f>ROUND(K33*(1+$L$6),2)</f>
        <v>3126.68</v>
      </c>
      <c r="P33" s="64"/>
    </row>
    <row r="34" spans="1:16" ht="39.950000000000003" customHeight="1">
      <c r="A34" s="85" t="s">
        <v>384</v>
      </c>
      <c r="B34" s="83" t="s">
        <v>149</v>
      </c>
      <c r="C34" s="85">
        <v>5212556</v>
      </c>
      <c r="D34" s="423" t="s">
        <v>317</v>
      </c>
      <c r="E34" s="424"/>
      <c r="F34" s="424"/>
      <c r="G34" s="425"/>
      <c r="H34" s="86" t="s">
        <v>341</v>
      </c>
      <c r="I34" s="81">
        <f>'MEMÓRIA DE CÁLCULO'!F254</f>
        <v>1920</v>
      </c>
      <c r="J34" s="81">
        <f>ROUND(1.5*(1+$I$7),2)</f>
        <v>1.85</v>
      </c>
      <c r="K34" s="81">
        <f>ROUND(I34*J34,2)</f>
        <v>3552</v>
      </c>
      <c r="L34" s="81">
        <f>ROUND(K34*(1+$L$6),2)</f>
        <v>3615.23</v>
      </c>
      <c r="P34" s="64"/>
    </row>
    <row r="35" spans="1:16" ht="39.950000000000003" customHeight="1">
      <c r="A35" s="85" t="s">
        <v>385</v>
      </c>
      <c r="B35" s="83" t="s">
        <v>48</v>
      </c>
      <c r="C35" s="85">
        <v>5156</v>
      </c>
      <c r="D35" s="423" t="s">
        <v>318</v>
      </c>
      <c r="E35" s="424"/>
      <c r="F35" s="424"/>
      <c r="G35" s="425"/>
      <c r="H35" s="86" t="s">
        <v>16</v>
      </c>
      <c r="I35" s="81">
        <f>'MEMÓRIA DE CÁLCULO'!F259</f>
        <v>1577.0429999999999</v>
      </c>
      <c r="J35" s="81">
        <f>ROUND(2.91*(1+$I$7),2)</f>
        <v>3.58</v>
      </c>
      <c r="K35" s="81">
        <f>ROUND(I35*J35,2)</f>
        <v>5645.81</v>
      </c>
      <c r="L35" s="81">
        <f>ROUND(K35*(1+$L$6),2)</f>
        <v>5746.31</v>
      </c>
      <c r="P35" s="64"/>
    </row>
    <row r="36" spans="1:16" ht="39.950000000000003" customHeight="1">
      <c r="A36" s="87">
        <v>6</v>
      </c>
      <c r="B36" s="87"/>
      <c r="C36" s="87"/>
      <c r="D36" s="88" t="s">
        <v>324</v>
      </c>
      <c r="E36" s="88"/>
      <c r="F36" s="88"/>
      <c r="G36" s="88"/>
      <c r="H36" s="89"/>
      <c r="I36" s="155"/>
      <c r="J36" s="90"/>
      <c r="K36" s="90"/>
      <c r="L36" s="79"/>
      <c r="P36" s="64"/>
    </row>
    <row r="37" spans="1:16" ht="39.950000000000003" customHeight="1">
      <c r="A37" s="85" t="s">
        <v>386</v>
      </c>
      <c r="B37" s="83" t="s">
        <v>48</v>
      </c>
      <c r="C37" s="85">
        <v>8328</v>
      </c>
      <c r="D37" s="423" t="s">
        <v>325</v>
      </c>
      <c r="E37" s="424"/>
      <c r="F37" s="424"/>
      <c r="G37" s="425"/>
      <c r="H37" s="86" t="s">
        <v>11</v>
      </c>
      <c r="I37" s="81">
        <f>'MEMÓRIA DE CÁLCULO'!E267</f>
        <v>400</v>
      </c>
      <c r="J37" s="81">
        <f>ROUND(4.75*(1+$I$7),2)</f>
        <v>5.85</v>
      </c>
      <c r="K37" s="81">
        <f>ROUND(I37*J37,2)</f>
        <v>2340</v>
      </c>
      <c r="L37" s="81">
        <f>ROUND(K37*(1+$L$6),2)</f>
        <v>2381.65</v>
      </c>
      <c r="P37" s="64"/>
    </row>
    <row r="38" spans="1:16" ht="39.950000000000003" customHeight="1">
      <c r="A38" s="437" t="s">
        <v>14</v>
      </c>
      <c r="B38" s="438"/>
      <c r="C38" s="438"/>
      <c r="D38" s="438"/>
      <c r="E38" s="438"/>
      <c r="F38" s="438"/>
      <c r="G38" s="438"/>
      <c r="H38" s="438"/>
      <c r="I38" s="438"/>
      <c r="J38" s="438"/>
      <c r="K38" s="346">
        <f>ROUND(SUM(K12:K37),2)</f>
        <v>2946024.78</v>
      </c>
      <c r="L38" s="91">
        <f>ROUND(SUM(L12:L37),2)</f>
        <v>2998464</v>
      </c>
      <c r="P38" s="64"/>
    </row>
    <row r="39" spans="1:16" ht="39.950000000000003" customHeight="1">
      <c r="A39" s="294" t="s">
        <v>269</v>
      </c>
      <c r="K39" s="270"/>
      <c r="L39" s="270"/>
      <c r="O39" s="415"/>
    </row>
    <row r="40" spans="1:16" ht="39.950000000000003" customHeight="1">
      <c r="K40" s="64"/>
    </row>
    <row r="41" spans="1:16" ht="39.950000000000003" customHeight="1"/>
    <row r="45" spans="1:16" ht="25.5" customHeight="1"/>
  </sheetData>
  <mergeCells count="36">
    <mergeCell ref="D37:G37"/>
    <mergeCell ref="A38:J38"/>
    <mergeCell ref="D29:G29"/>
    <mergeCell ref="D30:G30"/>
    <mergeCell ref="D31:G31"/>
    <mergeCell ref="D33:G33"/>
    <mergeCell ref="D34:G34"/>
    <mergeCell ref="D35:G35"/>
    <mergeCell ref="D28:G28"/>
    <mergeCell ref="D16:G16"/>
    <mergeCell ref="D17:G17"/>
    <mergeCell ref="D18:G18"/>
    <mergeCell ref="D19:G19"/>
    <mergeCell ref="D20:G20"/>
    <mergeCell ref="D21:G21"/>
    <mergeCell ref="D23:G23"/>
    <mergeCell ref="D24:G24"/>
    <mergeCell ref="D25:G25"/>
    <mergeCell ref="D26:G26"/>
    <mergeCell ref="D27:G27"/>
    <mergeCell ref="D15:G15"/>
    <mergeCell ref="A2:K4"/>
    <mergeCell ref="L2:L5"/>
    <mergeCell ref="A5:K5"/>
    <mergeCell ref="B6:K6"/>
    <mergeCell ref="A7:A10"/>
    <mergeCell ref="B7:B10"/>
    <mergeCell ref="C7:C10"/>
    <mergeCell ref="D7:E7"/>
    <mergeCell ref="F7:G7"/>
    <mergeCell ref="D8:G10"/>
    <mergeCell ref="H8:I9"/>
    <mergeCell ref="D11:G11"/>
    <mergeCell ref="D12:G12"/>
    <mergeCell ref="D13:G13"/>
    <mergeCell ref="D14:G14"/>
  </mergeCells>
  <pageMargins left="0.51181102362204722" right="0.51181102362204722" top="0.78740157480314965" bottom="0.78740157480314965" header="0.31496062992125984" footer="0.31496062992125984"/>
  <pageSetup paperSize="9" scale="39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S38"/>
  <sheetViews>
    <sheetView tabSelected="1" view="pageBreakPreview" zoomScale="85" zoomScaleSheetLayoutView="85" workbookViewId="0">
      <selection activeCell="L7" sqref="L7"/>
    </sheetView>
  </sheetViews>
  <sheetFormatPr defaultColWidth="8.85546875" defaultRowHeight="14.25" customHeight="1" zeroHeight="1"/>
  <cols>
    <col min="1" max="1" width="11.85546875" style="202" customWidth="1"/>
    <col min="2" max="2" width="46.42578125" style="202" customWidth="1"/>
    <col min="3" max="3" width="22.85546875" style="202" bestFit="1" customWidth="1"/>
    <col min="4" max="13" width="14.140625" style="202" customWidth="1"/>
    <col min="14" max="14" width="15" style="202" customWidth="1"/>
    <col min="15" max="15" width="17.42578125" style="202" customWidth="1"/>
    <col min="16" max="16" width="8.85546875" style="202"/>
    <col min="17" max="17" width="17" style="202" customWidth="1"/>
    <col min="18" max="18" width="15" style="202" customWidth="1"/>
    <col min="19" max="19" width="14.5703125" style="202" bestFit="1" customWidth="1"/>
    <col min="20" max="16384" width="8.85546875" style="202"/>
  </cols>
  <sheetData>
    <row r="1" spans="1:19" ht="53.25" customHeight="1">
      <c r="A1" s="201"/>
      <c r="B1" s="201"/>
      <c r="D1" s="203"/>
      <c r="E1" s="204"/>
      <c r="F1" s="204"/>
      <c r="G1" s="204"/>
      <c r="H1" s="204"/>
      <c r="I1" s="204"/>
      <c r="J1" s="204"/>
      <c r="K1" s="204"/>
      <c r="L1" s="204"/>
      <c r="M1" s="203"/>
      <c r="N1" s="204"/>
      <c r="O1" s="204"/>
      <c r="P1" s="204"/>
    </row>
    <row r="2" spans="1:19" ht="37.5" customHeight="1">
      <c r="A2" s="478" t="str">
        <f>'RESUMO MODULO MINIMO'!$A$5</f>
        <v>EXECUÇÃO DE SERVIÇOS DE IMPLANTAÇÃO DE REVESTIMENTO PRIMÁRIO EM ESTRADAS VICINAIS DE MUNICÍPIOS DIVERSOS NA ÁREA DE ATUAÇÃO DA 2ª SUPERINTENDÊNCIA REGIONAL DA CODEVASF, NO ESTADO DA BAHIA</v>
      </c>
      <c r="B2" s="478"/>
      <c r="C2" s="478"/>
      <c r="D2" s="478"/>
      <c r="E2" s="478"/>
      <c r="F2" s="478"/>
      <c r="G2" s="478"/>
      <c r="H2" s="478"/>
      <c r="I2" s="478"/>
      <c r="J2" s="478"/>
      <c r="K2" s="478"/>
      <c r="L2" s="478"/>
      <c r="M2" s="478"/>
      <c r="N2" s="478"/>
      <c r="O2" s="478"/>
      <c r="P2" s="263"/>
    </row>
    <row r="3" spans="1:19" ht="15.75" customHeight="1">
      <c r="A3" s="477" t="s">
        <v>437</v>
      </c>
      <c r="B3" s="477"/>
      <c r="C3" s="477"/>
      <c r="D3" s="477"/>
      <c r="E3" s="477"/>
      <c r="F3" s="477"/>
      <c r="G3" s="477"/>
      <c r="H3" s="477"/>
      <c r="I3" s="477"/>
      <c r="J3" s="477"/>
      <c r="K3" s="477"/>
      <c r="L3" s="477"/>
      <c r="M3" s="477"/>
      <c r="N3" s="477"/>
      <c r="O3" s="477"/>
      <c r="P3" s="264"/>
    </row>
    <row r="4" spans="1:19" ht="15.75" thickBot="1">
      <c r="A4" s="284" t="s">
        <v>134</v>
      </c>
      <c r="B4" s="285" t="s">
        <v>226</v>
      </c>
      <c r="C4" s="286" t="s">
        <v>236</v>
      </c>
      <c r="D4" s="287" t="s">
        <v>237</v>
      </c>
      <c r="E4" s="287" t="s">
        <v>238</v>
      </c>
      <c r="F4" s="287" t="s">
        <v>239</v>
      </c>
      <c r="G4" s="287" t="s">
        <v>240</v>
      </c>
      <c r="H4" s="287" t="s">
        <v>241</v>
      </c>
      <c r="I4" s="287" t="s">
        <v>242</v>
      </c>
      <c r="J4" s="287" t="s">
        <v>243</v>
      </c>
      <c r="K4" s="287" t="s">
        <v>244</v>
      </c>
      <c r="L4" s="287" t="s">
        <v>245</v>
      </c>
      <c r="M4" s="287" t="s">
        <v>246</v>
      </c>
      <c r="N4" s="287" t="s">
        <v>247</v>
      </c>
      <c r="O4" s="288" t="s">
        <v>248</v>
      </c>
    </row>
    <row r="5" spans="1:19">
      <c r="A5" s="206"/>
      <c r="B5" s="207" t="str">
        <f>'RESUMO MODULO MINIMO'!$D$11</f>
        <v>SERVIÇOS PRELIMINARES</v>
      </c>
      <c r="C5" s="208">
        <v>1</v>
      </c>
      <c r="D5" s="209">
        <v>0.1</v>
      </c>
      <c r="E5" s="209">
        <v>0.1</v>
      </c>
      <c r="F5" s="209">
        <v>0.08</v>
      </c>
      <c r="G5" s="209">
        <v>0.08</v>
      </c>
      <c r="H5" s="209">
        <v>0.08</v>
      </c>
      <c r="I5" s="209">
        <v>0.08</v>
      </c>
      <c r="J5" s="209">
        <v>0.08</v>
      </c>
      <c r="K5" s="209">
        <v>0.08</v>
      </c>
      <c r="L5" s="209">
        <v>0.08</v>
      </c>
      <c r="M5" s="209">
        <v>0.08</v>
      </c>
      <c r="N5" s="209">
        <v>0.08</v>
      </c>
      <c r="O5" s="209">
        <v>0.08</v>
      </c>
      <c r="Q5" s="210">
        <f>SUM(D5:O5)</f>
        <v>0.99999999999999978</v>
      </c>
    </row>
    <row r="6" spans="1:19" ht="15" thickBot="1">
      <c r="A6" s="211"/>
      <c r="B6" s="212"/>
      <c r="C6" s="213">
        <f>SUM('PLANILHA ORÇAMENTÁRIA'!L12:L18)</f>
        <v>583337.17000000004</v>
      </c>
      <c r="D6" s="214">
        <f t="shared" ref="D6:O6" si="0">$C$6*D5</f>
        <v>58333.717000000004</v>
      </c>
      <c r="E6" s="214">
        <f t="shared" si="0"/>
        <v>58333.717000000004</v>
      </c>
      <c r="F6" s="214">
        <f t="shared" si="0"/>
        <v>46666.973600000005</v>
      </c>
      <c r="G6" s="214">
        <f t="shared" si="0"/>
        <v>46666.973600000005</v>
      </c>
      <c r="H6" s="214">
        <f t="shared" si="0"/>
        <v>46666.973600000005</v>
      </c>
      <c r="I6" s="214">
        <f t="shared" si="0"/>
        <v>46666.973600000005</v>
      </c>
      <c r="J6" s="214">
        <f t="shared" si="0"/>
        <v>46666.973600000005</v>
      </c>
      <c r="K6" s="214">
        <f t="shared" si="0"/>
        <v>46666.973600000005</v>
      </c>
      <c r="L6" s="214">
        <f t="shared" si="0"/>
        <v>46666.973600000005</v>
      </c>
      <c r="M6" s="214">
        <f t="shared" si="0"/>
        <v>46666.973600000005</v>
      </c>
      <c r="N6" s="214">
        <f t="shared" si="0"/>
        <v>46666.973600000005</v>
      </c>
      <c r="O6" s="214">
        <f t="shared" si="0"/>
        <v>46666.973600000005</v>
      </c>
      <c r="Q6" s="215">
        <f>SUM(D6:O6)</f>
        <v>583337.17000000016</v>
      </c>
      <c r="R6" s="215">
        <f>C6</f>
        <v>583337.17000000004</v>
      </c>
      <c r="S6" s="215">
        <f>Q6-R6</f>
        <v>0</v>
      </c>
    </row>
    <row r="7" spans="1:19" ht="15" customHeight="1" thickTop="1">
      <c r="A7" s="216"/>
      <c r="B7" s="217" t="str">
        <f>'RESUMO MODULO MINIMO'!D19</f>
        <v>TERRAPLENAGEM</v>
      </c>
      <c r="C7" s="218">
        <v>1</v>
      </c>
      <c r="D7" s="219"/>
      <c r="E7" s="219"/>
      <c r="F7" s="220">
        <f>$C$9/10</f>
        <v>0.1</v>
      </c>
      <c r="G7" s="220">
        <f t="shared" ref="G7:O9" si="1">$C$9/10</f>
        <v>0.1</v>
      </c>
      <c r="H7" s="220">
        <f t="shared" si="1"/>
        <v>0.1</v>
      </c>
      <c r="I7" s="220">
        <f t="shared" si="1"/>
        <v>0.1</v>
      </c>
      <c r="J7" s="220">
        <f t="shared" si="1"/>
        <v>0.1</v>
      </c>
      <c r="K7" s="220">
        <f t="shared" si="1"/>
        <v>0.1</v>
      </c>
      <c r="L7" s="220" t="e">
        <f>L38/I17</f>
        <v>#DIV/0!</v>
      </c>
      <c r="M7" s="220">
        <f t="shared" si="1"/>
        <v>0.1</v>
      </c>
      <c r="N7" s="220">
        <f t="shared" si="1"/>
        <v>0.1</v>
      </c>
      <c r="O7" s="220">
        <f t="shared" si="1"/>
        <v>0.1</v>
      </c>
      <c r="Q7" s="210" t="e">
        <f t="shared" ref="Q7:Q12" si="2">SUM(F7:O7)</f>
        <v>#DIV/0!</v>
      </c>
      <c r="S7" s="215"/>
    </row>
    <row r="8" spans="1:19" ht="15" thickBot="1">
      <c r="A8" s="222"/>
      <c r="B8" s="223"/>
      <c r="C8" s="224">
        <f>SUM('PLANILHA ORÇAMENTÁRIA'!L20:L21)</f>
        <v>99630.41</v>
      </c>
      <c r="D8" s="225"/>
      <c r="E8" s="225"/>
      <c r="F8" s="226">
        <f>$C$8*F7</f>
        <v>9963.0410000000011</v>
      </c>
      <c r="G8" s="226">
        <f t="shared" ref="G8:O8" si="3">$C$8*G7</f>
        <v>9963.0410000000011</v>
      </c>
      <c r="H8" s="226">
        <f t="shared" si="3"/>
        <v>9963.0410000000011</v>
      </c>
      <c r="I8" s="226">
        <f t="shared" si="3"/>
        <v>9963.0410000000011</v>
      </c>
      <c r="J8" s="226">
        <f t="shared" si="3"/>
        <v>9963.0410000000011</v>
      </c>
      <c r="K8" s="226">
        <f t="shared" si="3"/>
        <v>9963.0410000000011</v>
      </c>
      <c r="L8" s="226" t="e">
        <f t="shared" si="3"/>
        <v>#DIV/0!</v>
      </c>
      <c r="M8" s="226">
        <f t="shared" si="3"/>
        <v>9963.0410000000011</v>
      </c>
      <c r="N8" s="226">
        <f t="shared" si="3"/>
        <v>9963.0410000000011</v>
      </c>
      <c r="O8" s="226">
        <f t="shared" si="3"/>
        <v>9963.0410000000011</v>
      </c>
      <c r="Q8" s="215" t="e">
        <f t="shared" si="2"/>
        <v>#DIV/0!</v>
      </c>
      <c r="R8" s="215">
        <f>C8</f>
        <v>99630.41</v>
      </c>
      <c r="S8" s="215" t="e">
        <f>Q8-R8</f>
        <v>#DIV/0!</v>
      </c>
    </row>
    <row r="9" spans="1:19" ht="15" customHeight="1" thickTop="1">
      <c r="A9" s="216"/>
      <c r="B9" s="217" t="str">
        <f>'PLANILHA ORÇAMENTÁRIA'!D22</f>
        <v>REVESTIMENTO PRIMÁRIO</v>
      </c>
      <c r="C9" s="218">
        <v>1</v>
      </c>
      <c r="D9" s="219"/>
      <c r="E9" s="219"/>
      <c r="F9" s="220">
        <f>$C$9/10</f>
        <v>0.1</v>
      </c>
      <c r="G9" s="220">
        <f t="shared" si="1"/>
        <v>0.1</v>
      </c>
      <c r="H9" s="220">
        <f t="shared" si="1"/>
        <v>0.1</v>
      </c>
      <c r="I9" s="220">
        <f t="shared" si="1"/>
        <v>0.1</v>
      </c>
      <c r="J9" s="220">
        <f t="shared" si="1"/>
        <v>0.1</v>
      </c>
      <c r="K9" s="220">
        <f t="shared" si="1"/>
        <v>0.1</v>
      </c>
      <c r="L9" s="220">
        <f t="shared" si="1"/>
        <v>0.1</v>
      </c>
      <c r="M9" s="220">
        <f t="shared" si="1"/>
        <v>0.1</v>
      </c>
      <c r="N9" s="220">
        <f t="shared" si="1"/>
        <v>0.1</v>
      </c>
      <c r="O9" s="220">
        <f t="shared" si="1"/>
        <v>0.1</v>
      </c>
      <c r="Q9" s="210">
        <f t="shared" si="2"/>
        <v>0.99999999999999989</v>
      </c>
      <c r="S9" s="215"/>
    </row>
    <row r="10" spans="1:19" ht="15" thickBot="1">
      <c r="A10" s="222"/>
      <c r="B10" s="223"/>
      <c r="C10" s="224">
        <f>SUM('PLANILHA ORÇAMENTÁRIA'!L23:L25)</f>
        <v>2063922.52</v>
      </c>
      <c r="D10" s="225"/>
      <c r="E10" s="225"/>
      <c r="F10" s="226">
        <f>$C$10*F9</f>
        <v>206392.25200000001</v>
      </c>
      <c r="G10" s="226">
        <f t="shared" ref="G10:O10" si="4">$C$10*G9</f>
        <v>206392.25200000001</v>
      </c>
      <c r="H10" s="226">
        <f t="shared" si="4"/>
        <v>206392.25200000001</v>
      </c>
      <c r="I10" s="226">
        <f t="shared" si="4"/>
        <v>206392.25200000001</v>
      </c>
      <c r="J10" s="226">
        <f t="shared" si="4"/>
        <v>206392.25200000001</v>
      </c>
      <c r="K10" s="226">
        <f t="shared" si="4"/>
        <v>206392.25200000001</v>
      </c>
      <c r="L10" s="226">
        <f t="shared" si="4"/>
        <v>206392.25200000001</v>
      </c>
      <c r="M10" s="226">
        <f t="shared" si="4"/>
        <v>206392.25200000001</v>
      </c>
      <c r="N10" s="226">
        <f t="shared" si="4"/>
        <v>206392.25200000001</v>
      </c>
      <c r="O10" s="226">
        <f t="shared" si="4"/>
        <v>206392.25200000001</v>
      </c>
      <c r="Q10" s="215">
        <f t="shared" si="2"/>
        <v>2063922.5200000005</v>
      </c>
      <c r="R10" s="215">
        <f>C10</f>
        <v>2063922.52</v>
      </c>
      <c r="S10" s="215">
        <f>Q10-R10</f>
        <v>0</v>
      </c>
    </row>
    <row r="11" spans="1:19" ht="15" customHeight="1" thickTop="1">
      <c r="A11" s="216"/>
      <c r="B11" s="228" t="str">
        <f>'RESUMO MODULO MINIMO'!$D$26</f>
        <v xml:space="preserve">DRENAGEM </v>
      </c>
      <c r="C11" s="229">
        <v>1</v>
      </c>
      <c r="D11" s="219"/>
      <c r="E11" s="219"/>
      <c r="F11" s="220">
        <f>$C$11/10</f>
        <v>0.1</v>
      </c>
      <c r="G11" s="220">
        <f>(100%-$F$11)/9</f>
        <v>0.1</v>
      </c>
      <c r="H11" s="220">
        <f t="shared" ref="H11:O11" si="5">(100%-$F$11)/9</f>
        <v>0.1</v>
      </c>
      <c r="I11" s="220">
        <f t="shared" si="5"/>
        <v>0.1</v>
      </c>
      <c r="J11" s="220">
        <f t="shared" si="5"/>
        <v>0.1</v>
      </c>
      <c r="K11" s="220">
        <f t="shared" si="5"/>
        <v>0.1</v>
      </c>
      <c r="L11" s="220">
        <f t="shared" si="5"/>
        <v>0.1</v>
      </c>
      <c r="M11" s="220">
        <f t="shared" si="5"/>
        <v>0.1</v>
      </c>
      <c r="N11" s="220">
        <f t="shared" si="5"/>
        <v>0.1</v>
      </c>
      <c r="O11" s="221">
        <f t="shared" si="5"/>
        <v>0.1</v>
      </c>
      <c r="Q11" s="210">
        <f t="shared" si="2"/>
        <v>0.99999999999999989</v>
      </c>
      <c r="S11" s="215"/>
    </row>
    <row r="12" spans="1:19" ht="15" thickBot="1">
      <c r="A12" s="211"/>
      <c r="B12" s="212"/>
      <c r="C12" s="230">
        <f>SUM('PLANILHA ORÇAMENTÁRIA'!L27:L31)</f>
        <v>236704.03</v>
      </c>
      <c r="D12" s="231"/>
      <c r="E12" s="231"/>
      <c r="F12" s="226">
        <f t="shared" ref="F12:O12" si="6">$C$12*F11</f>
        <v>23670.403000000002</v>
      </c>
      <c r="G12" s="226">
        <f t="shared" si="6"/>
        <v>23670.403000000002</v>
      </c>
      <c r="H12" s="226">
        <f t="shared" si="6"/>
        <v>23670.403000000002</v>
      </c>
      <c r="I12" s="226">
        <f t="shared" si="6"/>
        <v>23670.403000000002</v>
      </c>
      <c r="J12" s="226">
        <f t="shared" si="6"/>
        <v>23670.403000000002</v>
      </c>
      <c r="K12" s="226">
        <f t="shared" si="6"/>
        <v>23670.403000000002</v>
      </c>
      <c r="L12" s="226">
        <f t="shared" si="6"/>
        <v>23670.403000000002</v>
      </c>
      <c r="M12" s="226">
        <f t="shared" si="6"/>
        <v>23670.403000000002</v>
      </c>
      <c r="N12" s="226">
        <f t="shared" si="6"/>
        <v>23670.403000000002</v>
      </c>
      <c r="O12" s="226">
        <f t="shared" si="6"/>
        <v>23670.403000000002</v>
      </c>
      <c r="Q12" s="215">
        <f t="shared" si="2"/>
        <v>236704.02999999997</v>
      </c>
      <c r="R12" s="215">
        <f>C12</f>
        <v>236704.03</v>
      </c>
      <c r="S12" s="215">
        <f>Q12-R12</f>
        <v>0</v>
      </c>
    </row>
    <row r="13" spans="1:19" ht="15" thickTop="1">
      <c r="A13" s="232"/>
      <c r="B13" s="233" t="str">
        <f>'RESUMO MODULO MINIMO'!$D$32</f>
        <v>SINALIZAÇÃO NOS LOCAIS DE SERVIÇO</v>
      </c>
      <c r="C13" s="234">
        <v>1</v>
      </c>
      <c r="D13" s="235"/>
      <c r="E13" s="235"/>
      <c r="F13" s="220">
        <f>$C$13/10</f>
        <v>0.1</v>
      </c>
      <c r="G13" s="220">
        <f t="shared" ref="G13:O13" si="7">$C$13/10</f>
        <v>0.1</v>
      </c>
      <c r="H13" s="220">
        <f t="shared" si="7"/>
        <v>0.1</v>
      </c>
      <c r="I13" s="220">
        <f t="shared" si="7"/>
        <v>0.1</v>
      </c>
      <c r="J13" s="220">
        <f t="shared" si="7"/>
        <v>0.1</v>
      </c>
      <c r="K13" s="220">
        <f t="shared" si="7"/>
        <v>0.1</v>
      </c>
      <c r="L13" s="220">
        <f t="shared" si="7"/>
        <v>0.1</v>
      </c>
      <c r="M13" s="220">
        <f t="shared" si="7"/>
        <v>0.1</v>
      </c>
      <c r="N13" s="220">
        <f t="shared" si="7"/>
        <v>0.1</v>
      </c>
      <c r="O13" s="220">
        <f t="shared" si="7"/>
        <v>0.1</v>
      </c>
      <c r="Q13" s="210">
        <f>SUM(D13:O13)</f>
        <v>0.99999999999999989</v>
      </c>
      <c r="S13" s="215"/>
    </row>
    <row r="14" spans="1:19" ht="15" thickBot="1">
      <c r="A14" s="236"/>
      <c r="B14" s="237"/>
      <c r="C14" s="238">
        <f>SUM('PLANILHA ORÇAMENTÁRIA'!L33:L35)</f>
        <v>12488.220000000001</v>
      </c>
      <c r="D14" s="226"/>
      <c r="E14" s="226"/>
      <c r="F14" s="226">
        <f>$C$14*F13</f>
        <v>1248.8220000000001</v>
      </c>
      <c r="G14" s="226">
        <f t="shared" ref="G14:O14" si="8">$C$14*G13</f>
        <v>1248.8220000000001</v>
      </c>
      <c r="H14" s="226">
        <f t="shared" si="8"/>
        <v>1248.8220000000001</v>
      </c>
      <c r="I14" s="226">
        <f t="shared" si="8"/>
        <v>1248.8220000000001</v>
      </c>
      <c r="J14" s="226">
        <f t="shared" si="8"/>
        <v>1248.8220000000001</v>
      </c>
      <c r="K14" s="226">
        <f t="shared" si="8"/>
        <v>1248.8220000000001</v>
      </c>
      <c r="L14" s="226">
        <f t="shared" si="8"/>
        <v>1248.8220000000001</v>
      </c>
      <c r="M14" s="226">
        <f t="shared" si="8"/>
        <v>1248.8220000000001</v>
      </c>
      <c r="N14" s="226">
        <f t="shared" si="8"/>
        <v>1248.8220000000001</v>
      </c>
      <c r="O14" s="227">
        <f t="shared" si="8"/>
        <v>1248.8220000000001</v>
      </c>
      <c r="Q14" s="215">
        <f>SUM(D14:O14)</f>
        <v>12488.220000000001</v>
      </c>
      <c r="R14" s="215">
        <f>C14</f>
        <v>12488.220000000001</v>
      </c>
      <c r="S14" s="215">
        <f>Q14-R14</f>
        <v>0</v>
      </c>
    </row>
    <row r="15" spans="1:19" ht="12" customHeight="1" thickTop="1">
      <c r="A15" s="216"/>
      <c r="B15" s="228" t="str">
        <f>'PLANILHA ORÇAMENTÁRIA'!D36</f>
        <v xml:space="preserve">SERVIÇOS FINAIS </v>
      </c>
      <c r="C15" s="218">
        <v>1</v>
      </c>
      <c r="D15" s="220"/>
      <c r="E15" s="220"/>
      <c r="F15" s="220">
        <f>100%/10</f>
        <v>0.1</v>
      </c>
      <c r="G15" s="220">
        <f t="shared" ref="G15:O15" si="9">100%/10</f>
        <v>0.1</v>
      </c>
      <c r="H15" s="220">
        <f t="shared" si="9"/>
        <v>0.1</v>
      </c>
      <c r="I15" s="220">
        <f t="shared" si="9"/>
        <v>0.1</v>
      </c>
      <c r="J15" s="220">
        <f t="shared" si="9"/>
        <v>0.1</v>
      </c>
      <c r="K15" s="220">
        <f t="shared" si="9"/>
        <v>0.1</v>
      </c>
      <c r="L15" s="220">
        <f t="shared" si="9"/>
        <v>0.1</v>
      </c>
      <c r="M15" s="220">
        <f t="shared" si="9"/>
        <v>0.1</v>
      </c>
      <c r="N15" s="220">
        <f t="shared" si="9"/>
        <v>0.1</v>
      </c>
      <c r="O15" s="220">
        <f t="shared" si="9"/>
        <v>0.1</v>
      </c>
      <c r="Q15" s="210">
        <f t="shared" ref="Q15:Q16" si="10">SUM(D15:O15)</f>
        <v>0.99999999999999989</v>
      </c>
      <c r="S15" s="215"/>
    </row>
    <row r="16" spans="1:19" ht="15" thickBot="1">
      <c r="A16" s="239"/>
      <c r="B16" s="240"/>
      <c r="C16" s="241">
        <f>SUM('PLANILHA ORÇAMENTÁRIA'!L37)</f>
        <v>2381.65</v>
      </c>
      <c r="D16" s="226"/>
      <c r="E16" s="226"/>
      <c r="F16" s="226">
        <f t="shared" ref="F16:O16" si="11">$C$16*F15</f>
        <v>238.16500000000002</v>
      </c>
      <c r="G16" s="226">
        <f t="shared" si="11"/>
        <v>238.16500000000002</v>
      </c>
      <c r="H16" s="226">
        <f t="shared" si="11"/>
        <v>238.16500000000002</v>
      </c>
      <c r="I16" s="226">
        <f t="shared" si="11"/>
        <v>238.16500000000002</v>
      </c>
      <c r="J16" s="226">
        <f t="shared" si="11"/>
        <v>238.16500000000002</v>
      </c>
      <c r="K16" s="226">
        <f t="shared" si="11"/>
        <v>238.16500000000002</v>
      </c>
      <c r="L16" s="226">
        <f t="shared" si="11"/>
        <v>238.16500000000002</v>
      </c>
      <c r="M16" s="226">
        <f t="shared" si="11"/>
        <v>238.16500000000002</v>
      </c>
      <c r="N16" s="226">
        <f t="shared" si="11"/>
        <v>238.16500000000002</v>
      </c>
      <c r="O16" s="226">
        <f t="shared" si="11"/>
        <v>238.16500000000002</v>
      </c>
      <c r="Q16" s="215">
        <f t="shared" si="10"/>
        <v>2381.65</v>
      </c>
      <c r="R16" s="215">
        <f>C16</f>
        <v>2381.65</v>
      </c>
      <c r="S16" s="215">
        <f>Q16-R16</f>
        <v>0</v>
      </c>
    </row>
    <row r="17" spans="1:19" ht="15" thickTop="1">
      <c r="A17" s="265"/>
      <c r="B17" s="266"/>
      <c r="C17" s="267"/>
      <c r="D17" s="268"/>
      <c r="E17" s="268">
        <f>'PLANILHA ORÇAMENTÁRIA'!I17</f>
        <v>257600</v>
      </c>
      <c r="F17" s="268"/>
      <c r="G17" s="268"/>
      <c r="H17" s="268"/>
      <c r="I17" s="268"/>
      <c r="J17" s="268"/>
      <c r="K17" s="268"/>
      <c r="L17" s="268"/>
      <c r="M17" s="268"/>
      <c r="N17" s="268"/>
      <c r="O17" s="269"/>
      <c r="Q17" s="215"/>
      <c r="R17" s="215"/>
      <c r="S17" s="215"/>
    </row>
    <row r="18" spans="1:19">
      <c r="A18" s="479" t="s">
        <v>249</v>
      </c>
      <c r="B18" s="480"/>
      <c r="C18" s="242"/>
      <c r="D18" s="243">
        <f t="shared" ref="D18:O18" si="12">SUM(D6+D8+D10+D12+D14+D16)/$O$23</f>
        <v>1.9454533054257116E-2</v>
      </c>
      <c r="E18" s="243">
        <f t="shared" si="12"/>
        <v>1.9454533054257116E-2</v>
      </c>
      <c r="F18" s="243">
        <f t="shared" si="12"/>
        <v>9.6109093389148567E-2</v>
      </c>
      <c r="G18" s="243">
        <f t="shared" si="12"/>
        <v>9.6109093389148567E-2</v>
      </c>
      <c r="H18" s="243">
        <f t="shared" si="12"/>
        <v>9.6109093389148567E-2</v>
      </c>
      <c r="I18" s="243">
        <f t="shared" si="12"/>
        <v>9.6109093389148567E-2</v>
      </c>
      <c r="J18" s="243">
        <f t="shared" si="12"/>
        <v>9.6109093389148567E-2</v>
      </c>
      <c r="K18" s="243">
        <f t="shared" si="12"/>
        <v>9.6109093389148567E-2</v>
      </c>
      <c r="L18" s="243" t="e">
        <f t="shared" si="12"/>
        <v>#DIV/0!</v>
      </c>
      <c r="M18" s="243">
        <f t="shared" si="12"/>
        <v>9.6109093389148567E-2</v>
      </c>
      <c r="N18" s="243">
        <f t="shared" si="12"/>
        <v>9.6109093389148567E-2</v>
      </c>
      <c r="O18" s="243">
        <f t="shared" si="12"/>
        <v>9.6109093389148567E-2</v>
      </c>
      <c r="Q18" s="210"/>
      <c r="S18" s="215"/>
    </row>
    <row r="19" spans="1:19">
      <c r="A19" s="481" t="s">
        <v>171</v>
      </c>
      <c r="B19" s="482"/>
      <c r="C19" s="244"/>
      <c r="D19" s="245">
        <f>$O$23*D18</f>
        <v>58333.717000000011</v>
      </c>
      <c r="E19" s="245">
        <f>$O$23*E18</f>
        <v>58333.717000000011</v>
      </c>
      <c r="F19" s="245">
        <f t="shared" ref="F19:O19" si="13">$O$23*F18</f>
        <v>288179.65659999999</v>
      </c>
      <c r="G19" s="245">
        <f t="shared" si="13"/>
        <v>288179.65659999999</v>
      </c>
      <c r="H19" s="245">
        <f t="shared" si="13"/>
        <v>288179.65659999999</v>
      </c>
      <c r="I19" s="245">
        <f t="shared" si="13"/>
        <v>288179.65659999999</v>
      </c>
      <c r="J19" s="245">
        <f t="shared" si="13"/>
        <v>288179.65659999999</v>
      </c>
      <c r="K19" s="245">
        <f t="shared" si="13"/>
        <v>288179.65659999999</v>
      </c>
      <c r="L19" s="245" t="e">
        <f t="shared" si="13"/>
        <v>#DIV/0!</v>
      </c>
      <c r="M19" s="245">
        <f t="shared" si="13"/>
        <v>288179.65659999999</v>
      </c>
      <c r="N19" s="245">
        <f t="shared" si="13"/>
        <v>288179.65659999999</v>
      </c>
      <c r="O19" s="246">
        <f t="shared" si="13"/>
        <v>288179.65659999999</v>
      </c>
      <c r="P19" s="215"/>
      <c r="Q19" s="215"/>
      <c r="R19" s="215"/>
      <c r="S19" s="215"/>
    </row>
    <row r="20" spans="1:19">
      <c r="A20" s="481" t="s">
        <v>250</v>
      </c>
      <c r="B20" s="482"/>
      <c r="C20" s="247"/>
      <c r="D20" s="248">
        <f>D18</f>
        <v>1.9454533054257116E-2</v>
      </c>
      <c r="E20" s="248">
        <f>D20+E18</f>
        <v>3.8909066108514231E-2</v>
      </c>
      <c r="F20" s="248">
        <f t="shared" ref="F20:O21" si="14">E20+F18</f>
        <v>0.1350181594976628</v>
      </c>
      <c r="G20" s="248">
        <f t="shared" si="14"/>
        <v>0.23112725288681135</v>
      </c>
      <c r="H20" s="248">
        <f t="shared" si="14"/>
        <v>0.32723634627595993</v>
      </c>
      <c r="I20" s="248">
        <f t="shared" si="14"/>
        <v>0.42334543966510851</v>
      </c>
      <c r="J20" s="248">
        <f t="shared" si="14"/>
        <v>0.51945453305425704</v>
      </c>
      <c r="K20" s="248">
        <f t="shared" si="14"/>
        <v>0.61556362644340556</v>
      </c>
      <c r="L20" s="248" t="e">
        <f t="shared" si="14"/>
        <v>#DIV/0!</v>
      </c>
      <c r="M20" s="248" t="e">
        <f t="shared" si="14"/>
        <v>#DIV/0!</v>
      </c>
      <c r="N20" s="248" t="e">
        <f t="shared" si="14"/>
        <v>#DIV/0!</v>
      </c>
      <c r="O20" s="249" t="e">
        <f t="shared" si="14"/>
        <v>#DIV/0!</v>
      </c>
      <c r="Q20" s="210"/>
      <c r="S20" s="215"/>
    </row>
    <row r="21" spans="1:19" ht="15" thickBot="1">
      <c r="A21" s="475" t="s">
        <v>251</v>
      </c>
      <c r="B21" s="476"/>
      <c r="C21" s="250"/>
      <c r="D21" s="251">
        <f>D19</f>
        <v>58333.717000000011</v>
      </c>
      <c r="E21" s="251">
        <f>D21+E19</f>
        <v>116667.43400000002</v>
      </c>
      <c r="F21" s="251">
        <f t="shared" si="14"/>
        <v>404847.0906</v>
      </c>
      <c r="G21" s="251">
        <f t="shared" si="14"/>
        <v>693026.74719999998</v>
      </c>
      <c r="H21" s="251">
        <f t="shared" si="14"/>
        <v>981206.40379999997</v>
      </c>
      <c r="I21" s="251">
        <f t="shared" si="14"/>
        <v>1269386.0603999998</v>
      </c>
      <c r="J21" s="251">
        <f t="shared" si="14"/>
        <v>1557565.7169999997</v>
      </c>
      <c r="K21" s="251">
        <f t="shared" si="14"/>
        <v>1845745.3735999996</v>
      </c>
      <c r="L21" s="251" t="e">
        <f t="shared" si="14"/>
        <v>#DIV/0!</v>
      </c>
      <c r="M21" s="251" t="e">
        <f t="shared" si="14"/>
        <v>#DIV/0!</v>
      </c>
      <c r="N21" s="251" t="e">
        <f t="shared" si="14"/>
        <v>#DIV/0!</v>
      </c>
      <c r="O21" s="252" t="e">
        <f t="shared" si="14"/>
        <v>#DIV/0!</v>
      </c>
      <c r="P21" s="215"/>
      <c r="Q21" s="215"/>
      <c r="R21" s="215"/>
      <c r="S21" s="215"/>
    </row>
    <row r="22" spans="1:19" ht="15" thickBot="1">
      <c r="A22" s="253"/>
      <c r="B22" s="253"/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3"/>
      <c r="P22" s="253"/>
    </row>
    <row r="23" spans="1:19" ht="15" thickBot="1">
      <c r="A23" s="254"/>
      <c r="B23" s="255"/>
      <c r="C23" s="256"/>
      <c r="D23" s="257" t="s">
        <v>252</v>
      </c>
      <c r="E23" s="258"/>
      <c r="F23" s="258"/>
      <c r="G23" s="258"/>
      <c r="H23" s="258"/>
      <c r="I23" s="258"/>
      <c r="J23" s="258"/>
      <c r="K23" s="258"/>
      <c r="L23" s="258"/>
      <c r="M23" s="258"/>
      <c r="N23" s="258" t="s">
        <v>253</v>
      </c>
      <c r="O23" s="259">
        <f>C6+C8+C10+C12+C14+C16</f>
        <v>2998464</v>
      </c>
      <c r="P23" s="205"/>
    </row>
    <row r="24" spans="1:19" ht="16.5" customHeight="1">
      <c r="A24" s="260"/>
      <c r="B24" s="261"/>
      <c r="C24" s="260"/>
      <c r="D24" s="260"/>
      <c r="E24" s="260"/>
      <c r="F24" s="260"/>
      <c r="G24" s="260"/>
      <c r="H24" s="260"/>
      <c r="I24" s="260"/>
      <c r="J24" s="260"/>
      <c r="K24" s="260"/>
      <c r="L24" s="260"/>
      <c r="M24" s="260"/>
      <c r="N24" s="260"/>
      <c r="O24" s="262"/>
      <c r="P24" s="260"/>
    </row>
    <row r="25" spans="1:19" ht="14.25" customHeight="1"/>
    <row r="26" spans="1:19" ht="14.25" customHeight="1"/>
    <row r="27" spans="1:19" ht="14.25" customHeight="1"/>
    <row r="28" spans="1:19" ht="14.25" customHeight="1"/>
    <row r="29" spans="1:19" ht="14.25" customHeight="1"/>
    <row r="30" spans="1:19" ht="14.25" customHeight="1"/>
    <row r="31" spans="1:19" ht="14.25" customHeight="1"/>
    <row r="32" spans="1:1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21:B21"/>
    <mergeCell ref="A2:O2"/>
    <mergeCell ref="A3:O3"/>
    <mergeCell ref="A18:B18"/>
    <mergeCell ref="A19:B19"/>
    <mergeCell ref="A20:B20"/>
  </mergeCells>
  <phoneticPr fontId="74"/>
  <pageMargins left="0.51181102362204722" right="0.51181102362204722" top="0.78740157480314965" bottom="0.78740157480314965" header="0.31496062992125984" footer="0.31496062992125984"/>
  <pageSetup paperSize="9" scale="36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70"/>
  <sheetViews>
    <sheetView tabSelected="1" topLeftCell="A235" workbookViewId="0">
      <selection activeCell="L7" sqref="L7"/>
    </sheetView>
  </sheetViews>
  <sheetFormatPr defaultColWidth="9.140625" defaultRowHeight="12.75"/>
  <cols>
    <col min="1" max="1" width="3.42578125" style="192" bestFit="1" customWidth="1"/>
    <col min="2" max="2" width="22" style="193" customWidth="1"/>
    <col min="3" max="3" width="5.28515625" style="194" customWidth="1"/>
    <col min="4" max="4" width="16.7109375" style="193" customWidth="1"/>
    <col min="5" max="5" width="12" style="193" bestFit="1" customWidth="1"/>
    <col min="6" max="6" width="13.140625" style="193" customWidth="1"/>
    <col min="7" max="7" width="6.140625" style="193" customWidth="1"/>
    <col min="8" max="8" width="18.28515625" style="193" customWidth="1"/>
    <col min="9" max="9" width="7.42578125" style="193" customWidth="1"/>
    <col min="10" max="10" width="11" style="193" bestFit="1" customWidth="1"/>
    <col min="11" max="11" width="9.140625" style="192"/>
    <col min="12" max="15" width="9.140625" style="193"/>
    <col min="16" max="16" width="12" style="193" bestFit="1" customWidth="1"/>
    <col min="17" max="17" width="9.140625" style="193"/>
    <col min="18" max="18" width="11" style="193" bestFit="1" customWidth="1"/>
    <col min="19" max="16384" width="9.140625" style="193"/>
  </cols>
  <sheetData>
    <row r="1" spans="1:12" ht="24" customHeight="1">
      <c r="A1" s="528" t="s">
        <v>282</v>
      </c>
      <c r="B1" s="528"/>
      <c r="C1" s="528"/>
      <c r="D1" s="528"/>
      <c r="E1" s="528"/>
      <c r="F1" s="528"/>
      <c r="G1" s="528"/>
      <c r="H1" s="528"/>
      <c r="I1" s="528"/>
    </row>
    <row r="2" spans="1:12" ht="13.5" hidden="1" customHeight="1">
      <c r="C2" s="313"/>
      <c r="D2" s="313"/>
      <c r="E2" s="313"/>
      <c r="F2" s="313"/>
      <c r="G2" s="313"/>
      <c r="H2" s="313"/>
      <c r="I2" s="313"/>
    </row>
    <row r="3" spans="1:12" hidden="1">
      <c r="H3" s="194">
        <f>'RESUMO MODULO MINIMO'!K38</f>
        <v>184126.52999999997</v>
      </c>
    </row>
    <row r="4" spans="1:12" hidden="1"/>
    <row r="5" spans="1:12" ht="15" hidden="1">
      <c r="H5" s="270">
        <f>ROUND(H3/(E12*1000*E10),3)</f>
        <v>11.436</v>
      </c>
    </row>
    <row r="6" spans="1:12" hidden="1"/>
    <row r="7" spans="1:12" hidden="1">
      <c r="L7" s="193" t="e">
        <f>L38/I17</f>
        <v>#DIV/0!</v>
      </c>
    </row>
    <row r="8" spans="1:12" hidden="1"/>
    <row r="9" spans="1:12" ht="15" customHeight="1">
      <c r="B9" s="529" t="s">
        <v>228</v>
      </c>
      <c r="C9" s="529"/>
      <c r="D9" s="192" t="s">
        <v>229</v>
      </c>
      <c r="E9" s="198">
        <v>2300</v>
      </c>
      <c r="F9" s="192" t="s">
        <v>16</v>
      </c>
      <c r="H9" s="530" t="s">
        <v>283</v>
      </c>
    </row>
    <row r="10" spans="1:12" ht="24" customHeight="1">
      <c r="B10" s="529" t="s">
        <v>280</v>
      </c>
      <c r="C10" s="529"/>
      <c r="D10" s="192" t="s">
        <v>229</v>
      </c>
      <c r="E10" s="198">
        <v>7</v>
      </c>
      <c r="F10" s="192" t="s">
        <v>16</v>
      </c>
      <c r="H10" s="530"/>
      <c r="I10" s="193">
        <v>16</v>
      </c>
      <c r="J10" s="193" t="s">
        <v>397</v>
      </c>
    </row>
    <row r="11" spans="1:12">
      <c r="B11" s="531" t="s">
        <v>392</v>
      </c>
      <c r="C11" s="531"/>
      <c r="D11" s="192" t="s">
        <v>229</v>
      </c>
      <c r="E11" s="197">
        <v>0.2</v>
      </c>
      <c r="F11" s="192" t="s">
        <v>16</v>
      </c>
      <c r="H11" s="193" t="s">
        <v>395</v>
      </c>
      <c r="I11" s="413">
        <f>ROUND((184+125+240)/3,2)</f>
        <v>183</v>
      </c>
      <c r="J11" s="193" t="s">
        <v>136</v>
      </c>
    </row>
    <row r="12" spans="1:12" ht="15" customHeight="1">
      <c r="B12" s="529" t="s">
        <v>228</v>
      </c>
      <c r="C12" s="529"/>
      <c r="D12" s="192" t="s">
        <v>229</v>
      </c>
      <c r="E12" s="197">
        <v>2.2999999999999998</v>
      </c>
      <c r="F12" s="192" t="s">
        <v>136</v>
      </c>
      <c r="H12" s="358" t="s">
        <v>396</v>
      </c>
      <c r="I12" s="358">
        <v>5</v>
      </c>
      <c r="J12" s="193" t="s">
        <v>136</v>
      </c>
      <c r="K12" s="193"/>
    </row>
    <row r="13" spans="1:12">
      <c r="E13" s="192"/>
      <c r="H13" s="196" t="s">
        <v>398</v>
      </c>
      <c r="I13" s="196">
        <v>30</v>
      </c>
      <c r="J13" s="193" t="s">
        <v>136</v>
      </c>
      <c r="K13" s="193"/>
    </row>
    <row r="14" spans="1:12">
      <c r="A14" s="192">
        <v>1</v>
      </c>
      <c r="B14" s="193" t="s">
        <v>311</v>
      </c>
      <c r="E14" s="192"/>
      <c r="K14" s="193"/>
    </row>
    <row r="15" spans="1:12" ht="15.75" customHeight="1">
      <c r="A15" s="355" t="s">
        <v>17</v>
      </c>
      <c r="B15" s="527" t="s">
        <v>232</v>
      </c>
      <c r="C15" s="527"/>
      <c r="D15" s="527"/>
      <c r="E15" s="527"/>
      <c r="K15" s="193"/>
    </row>
    <row r="16" spans="1:12">
      <c r="K16" s="193"/>
    </row>
    <row r="17" spans="1:11">
      <c r="B17" s="192" t="s">
        <v>369</v>
      </c>
      <c r="C17" s="195"/>
      <c r="D17" s="199" t="s">
        <v>364</v>
      </c>
      <c r="E17" s="194">
        <f>'PLANILHA ORÇAMENTÁRIA'!I17</f>
        <v>257600</v>
      </c>
    </row>
    <row r="18" spans="1:11">
      <c r="B18" s="195" t="s">
        <v>365</v>
      </c>
      <c r="C18" s="195" t="s">
        <v>229</v>
      </c>
      <c r="D18" s="200">
        <f>100/I10</f>
        <v>6.25</v>
      </c>
      <c r="E18" s="192"/>
    </row>
    <row r="20" spans="1:11" ht="15.75" customHeight="1">
      <c r="A20" s="355" t="s">
        <v>370</v>
      </c>
      <c r="B20" s="527" t="s">
        <v>312</v>
      </c>
      <c r="C20" s="527"/>
      <c r="D20" s="527"/>
      <c r="E20" s="527"/>
    </row>
    <row r="22" spans="1:11">
      <c r="B22" s="192" t="s">
        <v>366</v>
      </c>
      <c r="C22" s="195"/>
      <c r="D22" s="199" t="s">
        <v>136</v>
      </c>
    </row>
    <row r="23" spans="1:11">
      <c r="B23" s="195">
        <f>I11</f>
        <v>183</v>
      </c>
      <c r="C23" s="195" t="s">
        <v>229</v>
      </c>
      <c r="D23" s="200">
        <f>B23</f>
        <v>183</v>
      </c>
    </row>
    <row r="25" spans="1:11" ht="15.75" customHeight="1">
      <c r="A25" s="399" t="s">
        <v>371</v>
      </c>
      <c r="B25" s="527" t="s">
        <v>313</v>
      </c>
      <c r="C25" s="527"/>
      <c r="D25" s="527"/>
      <c r="E25" s="527"/>
      <c r="K25" s="399"/>
    </row>
    <row r="26" spans="1:11">
      <c r="A26" s="399"/>
      <c r="K26" s="399"/>
    </row>
    <row r="27" spans="1:11">
      <c r="A27" s="399"/>
      <c r="B27" s="399" t="s">
        <v>366</v>
      </c>
      <c r="C27" s="398"/>
      <c r="D27" s="199" t="s">
        <v>136</v>
      </c>
      <c r="K27" s="399"/>
    </row>
    <row r="28" spans="1:11">
      <c r="A28" s="399"/>
      <c r="B28" s="398">
        <f>I11</f>
        <v>183</v>
      </c>
      <c r="C28" s="398" t="s">
        <v>229</v>
      </c>
      <c r="D28" s="200">
        <f>B28</f>
        <v>183</v>
      </c>
      <c r="K28" s="399"/>
    </row>
    <row r="29" spans="1:11">
      <c r="A29" s="399"/>
      <c r="K29" s="399"/>
    </row>
    <row r="30" spans="1:11" ht="15.75" customHeight="1">
      <c r="A30" s="399" t="s">
        <v>372</v>
      </c>
      <c r="B30" s="527" t="s">
        <v>343</v>
      </c>
      <c r="C30" s="527"/>
      <c r="D30" s="527"/>
      <c r="E30" s="527"/>
      <c r="K30" s="399"/>
    </row>
    <row r="31" spans="1:11">
      <c r="A31" s="399"/>
      <c r="K31" s="399"/>
    </row>
    <row r="32" spans="1:11">
      <c r="A32" s="399"/>
      <c r="B32" s="399" t="s">
        <v>347</v>
      </c>
      <c r="C32" s="398"/>
      <c r="D32" s="199" t="s">
        <v>11</v>
      </c>
      <c r="K32" s="399"/>
    </row>
    <row r="33" spans="1:11">
      <c r="A33" s="399"/>
      <c r="B33" s="398">
        <v>25</v>
      </c>
      <c r="C33" s="398" t="s">
        <v>229</v>
      </c>
      <c r="D33" s="200">
        <f>B33</f>
        <v>25</v>
      </c>
      <c r="K33" s="399"/>
    </row>
    <row r="34" spans="1:11">
      <c r="A34" s="399"/>
      <c r="K34" s="399"/>
    </row>
    <row r="35" spans="1:11" ht="15.75" customHeight="1">
      <c r="A35" s="399" t="s">
        <v>373</v>
      </c>
      <c r="B35" s="527" t="s">
        <v>344</v>
      </c>
      <c r="C35" s="527"/>
      <c r="D35" s="527"/>
      <c r="E35" s="527"/>
      <c r="K35" s="399"/>
    </row>
    <row r="36" spans="1:11">
      <c r="A36" s="399"/>
      <c r="K36" s="399"/>
    </row>
    <row r="37" spans="1:11">
      <c r="A37" s="399"/>
      <c r="B37" s="399" t="s">
        <v>145</v>
      </c>
      <c r="C37" s="398"/>
      <c r="D37" s="199" t="s">
        <v>136</v>
      </c>
      <c r="K37" s="399"/>
    </row>
    <row r="38" spans="1:11">
      <c r="A38" s="399"/>
      <c r="B38" s="398">
        <f>$E$12</f>
        <v>2.2999999999999998</v>
      </c>
      <c r="C38" s="398" t="s">
        <v>229</v>
      </c>
      <c r="D38" s="200">
        <f>B38</f>
        <v>2.2999999999999998</v>
      </c>
      <c r="K38" s="399"/>
    </row>
    <row r="39" spans="1:11">
      <c r="A39" s="399"/>
      <c r="K39" s="399"/>
    </row>
    <row r="40" spans="1:11" ht="15.75" customHeight="1">
      <c r="A40" s="399" t="s">
        <v>374</v>
      </c>
      <c r="B40" s="527" t="s">
        <v>345</v>
      </c>
      <c r="C40" s="527"/>
      <c r="D40" s="527"/>
      <c r="E40" s="527"/>
      <c r="K40" s="399"/>
    </row>
    <row r="41" spans="1:11">
      <c r="A41" s="399"/>
      <c r="K41" s="399"/>
    </row>
    <row r="42" spans="1:11">
      <c r="A42" s="399"/>
      <c r="B42" s="399" t="s">
        <v>368</v>
      </c>
      <c r="C42" s="398"/>
      <c r="D42" s="199" t="s">
        <v>11</v>
      </c>
      <c r="K42" s="399"/>
    </row>
    <row r="43" spans="1:11">
      <c r="A43" s="399"/>
      <c r="B43" s="398" t="s">
        <v>447</v>
      </c>
      <c r="C43" s="398" t="s">
        <v>229</v>
      </c>
      <c r="D43" s="200">
        <f>E9*E10</f>
        <v>16100</v>
      </c>
      <c r="K43" s="399"/>
    </row>
    <row r="44" spans="1:11">
      <c r="A44" s="399"/>
      <c r="K44" s="399"/>
    </row>
    <row r="45" spans="1:11" ht="15.75" customHeight="1">
      <c r="A45" s="399" t="s">
        <v>375</v>
      </c>
      <c r="B45" s="527" t="s">
        <v>346</v>
      </c>
      <c r="C45" s="527"/>
      <c r="D45" s="527"/>
      <c r="E45" s="527"/>
      <c r="K45" s="399"/>
    </row>
    <row r="46" spans="1:11">
      <c r="A46" s="399"/>
      <c r="K46" s="399"/>
    </row>
    <row r="47" spans="1:11">
      <c r="A47" s="399"/>
      <c r="B47" s="399" t="s">
        <v>367</v>
      </c>
      <c r="C47" s="398"/>
      <c r="D47" s="199" t="s">
        <v>367</v>
      </c>
      <c r="K47" s="399"/>
    </row>
    <row r="48" spans="1:11">
      <c r="A48" s="399"/>
      <c r="B48" s="398">
        <f>I10/I10</f>
        <v>1</v>
      </c>
      <c r="C48" s="398" t="s">
        <v>229</v>
      </c>
      <c r="D48" s="200">
        <f>B48</f>
        <v>1</v>
      </c>
      <c r="K48" s="399"/>
    </row>
    <row r="49" spans="1:11">
      <c r="A49" s="399"/>
      <c r="K49" s="399"/>
    </row>
    <row r="50" spans="1:11">
      <c r="A50" s="192">
        <v>2</v>
      </c>
      <c r="B50" s="193" t="s">
        <v>267</v>
      </c>
    </row>
    <row r="52" spans="1:11" ht="26.25" customHeight="1">
      <c r="A52" s="355" t="s">
        <v>22</v>
      </c>
      <c r="B52" s="526" t="s">
        <v>387</v>
      </c>
      <c r="C52" s="527"/>
      <c r="D52" s="527"/>
      <c r="E52" s="527"/>
      <c r="F52" s="527"/>
    </row>
    <row r="54" spans="1:11">
      <c r="B54" s="192" t="s">
        <v>230</v>
      </c>
      <c r="C54" s="195"/>
      <c r="D54" s="192" t="s">
        <v>138</v>
      </c>
      <c r="F54" s="199" t="s">
        <v>235</v>
      </c>
    </row>
    <row r="55" spans="1:11">
      <c r="B55" s="195">
        <f>$E$9*0.5</f>
        <v>1150</v>
      </c>
      <c r="C55" s="195" t="s">
        <v>231</v>
      </c>
      <c r="D55" s="195">
        <f>$E$10</f>
        <v>7</v>
      </c>
      <c r="E55" s="192" t="s">
        <v>229</v>
      </c>
      <c r="F55" s="200">
        <f>B55*D55</f>
        <v>8050</v>
      </c>
    </row>
    <row r="57" spans="1:11">
      <c r="A57" s="355" t="s">
        <v>24</v>
      </c>
      <c r="B57" s="527" t="s">
        <v>388</v>
      </c>
      <c r="C57" s="527"/>
      <c r="D57" s="527"/>
      <c r="E57" s="527"/>
      <c r="F57" s="196"/>
    </row>
    <row r="59" spans="1:11">
      <c r="B59" s="192" t="s">
        <v>230</v>
      </c>
      <c r="C59" s="195"/>
      <c r="D59" s="192" t="s">
        <v>138</v>
      </c>
      <c r="F59" s="199" t="s">
        <v>390</v>
      </c>
    </row>
    <row r="60" spans="1:11">
      <c r="B60" s="351">
        <f>$E$9</f>
        <v>2300</v>
      </c>
      <c r="C60" s="195" t="s">
        <v>231</v>
      </c>
      <c r="D60" s="398">
        <f>$E$10</f>
        <v>7</v>
      </c>
      <c r="E60" s="192" t="s">
        <v>229</v>
      </c>
      <c r="F60" s="200">
        <f>B60*D60</f>
        <v>16100</v>
      </c>
    </row>
    <row r="62" spans="1:11">
      <c r="A62" s="399">
        <v>3</v>
      </c>
      <c r="B62" s="193" t="s">
        <v>319</v>
      </c>
      <c r="K62" s="399"/>
    </row>
    <row r="63" spans="1:11">
      <c r="A63" s="399"/>
      <c r="K63" s="399"/>
    </row>
    <row r="64" spans="1:11">
      <c r="A64" s="355" t="s">
        <v>139</v>
      </c>
      <c r="B64" s="526" t="s">
        <v>391</v>
      </c>
      <c r="C64" s="527"/>
      <c r="D64" s="527"/>
      <c r="E64" s="527"/>
      <c r="F64" s="196"/>
    </row>
    <row r="66" spans="1:11">
      <c r="B66" s="192" t="s">
        <v>230</v>
      </c>
      <c r="C66" s="195"/>
      <c r="D66" s="192" t="s">
        <v>138</v>
      </c>
      <c r="F66" s="192" t="s">
        <v>233</v>
      </c>
      <c r="H66" s="199" t="s">
        <v>234</v>
      </c>
    </row>
    <row r="67" spans="1:11">
      <c r="B67" s="351">
        <f>$E$9</f>
        <v>2300</v>
      </c>
      <c r="C67" s="195" t="s">
        <v>231</v>
      </c>
      <c r="D67" s="398">
        <f>$E$10</f>
        <v>7</v>
      </c>
      <c r="E67" s="195" t="s">
        <v>231</v>
      </c>
      <c r="F67" s="351">
        <f>$E$11</f>
        <v>0.2</v>
      </c>
      <c r="G67" s="192" t="s">
        <v>229</v>
      </c>
      <c r="H67" s="200">
        <f>B67*D67*F67</f>
        <v>3220</v>
      </c>
    </row>
    <row r="69" spans="1:11">
      <c r="A69" s="399" t="s">
        <v>376</v>
      </c>
      <c r="B69" s="526" t="s">
        <v>393</v>
      </c>
      <c r="C69" s="527"/>
      <c r="D69" s="527"/>
      <c r="E69" s="527"/>
      <c r="F69" s="196"/>
      <c r="K69" s="399"/>
    </row>
    <row r="70" spans="1:11">
      <c r="A70" s="399"/>
      <c r="K70" s="399"/>
    </row>
    <row r="71" spans="1:11">
      <c r="A71" s="399"/>
      <c r="B71" s="399" t="s">
        <v>394</v>
      </c>
      <c r="C71" s="398"/>
      <c r="D71" s="399" t="s">
        <v>399</v>
      </c>
      <c r="F71" s="199" t="s">
        <v>329</v>
      </c>
      <c r="K71" s="399"/>
    </row>
    <row r="72" spans="1:11">
      <c r="A72" s="399"/>
      <c r="B72" s="398">
        <f>H67</f>
        <v>3220</v>
      </c>
      <c r="C72" s="398" t="s">
        <v>231</v>
      </c>
      <c r="D72" s="398">
        <f>I12</f>
        <v>5</v>
      </c>
      <c r="E72" s="399" t="s">
        <v>229</v>
      </c>
      <c r="F72" s="200">
        <f>B72*D72</f>
        <v>16100</v>
      </c>
      <c r="K72" s="399"/>
    </row>
    <row r="74" spans="1:11">
      <c r="A74" s="399" t="s">
        <v>377</v>
      </c>
      <c r="B74" s="526" t="s">
        <v>400</v>
      </c>
      <c r="C74" s="527"/>
      <c r="D74" s="527"/>
      <c r="E74" s="527"/>
      <c r="F74" s="196"/>
      <c r="K74" s="399"/>
    </row>
    <row r="75" spans="1:11">
      <c r="A75" s="399"/>
      <c r="K75" s="399"/>
    </row>
    <row r="76" spans="1:11">
      <c r="A76" s="399"/>
      <c r="B76" s="399" t="s">
        <v>230</v>
      </c>
      <c r="C76" s="398"/>
      <c r="D76" s="399" t="s">
        <v>138</v>
      </c>
      <c r="F76" s="399" t="s">
        <v>233</v>
      </c>
      <c r="H76" s="199" t="s">
        <v>234</v>
      </c>
      <c r="K76" s="399"/>
    </row>
    <row r="77" spans="1:11">
      <c r="A77" s="399"/>
      <c r="B77" s="398">
        <f>$E$9</f>
        <v>2300</v>
      </c>
      <c r="C77" s="398" t="s">
        <v>231</v>
      </c>
      <c r="D77" s="398">
        <f>$E$10</f>
        <v>7</v>
      </c>
      <c r="E77" s="398" t="s">
        <v>231</v>
      </c>
      <c r="F77" s="398">
        <f>$E$11</f>
        <v>0.2</v>
      </c>
      <c r="G77" s="399" t="s">
        <v>229</v>
      </c>
      <c r="H77" s="200">
        <f>B77*D77*F77</f>
        <v>3220</v>
      </c>
      <c r="K77" s="399"/>
    </row>
    <row r="78" spans="1:11">
      <c r="A78" s="399"/>
      <c r="K78" s="399"/>
    </row>
    <row r="79" spans="1:11">
      <c r="A79" s="192">
        <v>4</v>
      </c>
      <c r="B79" s="193" t="s">
        <v>15</v>
      </c>
    </row>
    <row r="80" spans="1:11" ht="13.5" customHeight="1"/>
    <row r="81" spans="1:11" ht="15" customHeight="1">
      <c r="A81" s="355" t="s">
        <v>378</v>
      </c>
      <c r="B81" s="526" t="s">
        <v>402</v>
      </c>
      <c r="C81" s="527"/>
      <c r="D81" s="527"/>
      <c r="E81" s="527"/>
      <c r="F81" s="527"/>
    </row>
    <row r="83" spans="1:11">
      <c r="B83" s="192" t="s">
        <v>230</v>
      </c>
      <c r="C83" s="195"/>
      <c r="D83" s="192" t="s">
        <v>138</v>
      </c>
      <c r="E83" s="402" t="s">
        <v>403</v>
      </c>
      <c r="F83" s="193" t="s">
        <v>404</v>
      </c>
      <c r="H83" s="199" t="s">
        <v>234</v>
      </c>
    </row>
    <row r="84" spans="1:11">
      <c r="B84" s="351">
        <f>E10</f>
        <v>7</v>
      </c>
      <c r="C84" s="195" t="s">
        <v>231</v>
      </c>
      <c r="D84" s="398">
        <v>1.6</v>
      </c>
      <c r="E84" s="399">
        <v>1.7</v>
      </c>
      <c r="F84" s="193">
        <v>2</v>
      </c>
      <c r="G84" s="192" t="s">
        <v>229</v>
      </c>
      <c r="H84" s="200">
        <f>ROUND(B84*D84*E84*F84,2)</f>
        <v>38.08</v>
      </c>
    </row>
    <row r="87" spans="1:11" ht="15" customHeight="1">
      <c r="A87" s="399" t="s">
        <v>379</v>
      </c>
      <c r="B87" s="526" t="s">
        <v>405</v>
      </c>
      <c r="C87" s="527"/>
      <c r="D87" s="527"/>
      <c r="E87" s="527"/>
      <c r="F87" s="527"/>
      <c r="K87" s="399"/>
    </row>
    <row r="88" spans="1:11">
      <c r="A88" s="399"/>
      <c r="K88" s="399"/>
    </row>
    <row r="89" spans="1:11">
      <c r="A89" s="399"/>
      <c r="B89" s="399" t="s">
        <v>230</v>
      </c>
      <c r="C89" s="398"/>
      <c r="D89" s="399" t="s">
        <v>390</v>
      </c>
      <c r="E89" s="402"/>
      <c r="F89" s="399" t="s">
        <v>404</v>
      </c>
      <c r="H89" s="199" t="s">
        <v>234</v>
      </c>
      <c r="K89" s="399"/>
    </row>
    <row r="90" spans="1:11">
      <c r="A90" s="399"/>
      <c r="B90" s="398">
        <f>E9</f>
        <v>2300</v>
      </c>
      <c r="C90" s="398" t="s">
        <v>231</v>
      </c>
      <c r="D90" s="398">
        <f>(0.65*0.3)/2</f>
        <v>9.7500000000000003E-2</v>
      </c>
      <c r="E90" s="399" t="s">
        <v>231</v>
      </c>
      <c r="F90" s="399">
        <v>2</v>
      </c>
      <c r="G90" s="399" t="s">
        <v>229</v>
      </c>
      <c r="H90" s="200">
        <f>ROUND(B90*D90*F90,2)</f>
        <v>448.5</v>
      </c>
      <c r="K90" s="399"/>
    </row>
    <row r="91" spans="1:11">
      <c r="A91" s="399"/>
      <c r="K91" s="399"/>
    </row>
    <row r="92" spans="1:11" ht="12.75" customHeight="1">
      <c r="A92" s="355" t="s">
        <v>380</v>
      </c>
      <c r="B92" s="527" t="s">
        <v>406</v>
      </c>
      <c r="C92" s="527"/>
      <c r="D92" s="527"/>
      <c r="E92" s="527"/>
      <c r="F92" s="196"/>
    </row>
    <row r="94" spans="1:11">
      <c r="B94" s="192" t="s">
        <v>230</v>
      </c>
      <c r="C94" s="195"/>
      <c r="D94" s="192" t="s">
        <v>407</v>
      </c>
      <c r="F94" s="199" t="s">
        <v>408</v>
      </c>
    </row>
    <row r="95" spans="1:11">
      <c r="B95" s="351">
        <f>E10</f>
        <v>7</v>
      </c>
      <c r="C95" s="195" t="s">
        <v>231</v>
      </c>
      <c r="D95" s="398">
        <v>2</v>
      </c>
      <c r="E95" s="195" t="s">
        <v>229</v>
      </c>
      <c r="F95" s="200">
        <f>B95*D95</f>
        <v>14</v>
      </c>
      <c r="G95" s="192"/>
    </row>
    <row r="97" spans="1:11" ht="12.75" customHeight="1">
      <c r="A97" s="355" t="s">
        <v>381</v>
      </c>
      <c r="B97" s="527" t="s">
        <v>410</v>
      </c>
      <c r="C97" s="527"/>
      <c r="D97" s="527"/>
      <c r="E97" s="527"/>
    </row>
    <row r="99" spans="1:11">
      <c r="B99" s="192" t="s">
        <v>411</v>
      </c>
      <c r="C99" s="195"/>
      <c r="D99" s="192" t="s">
        <v>412</v>
      </c>
      <c r="E99" s="399"/>
      <c r="F99" s="399" t="s">
        <v>413</v>
      </c>
      <c r="H99" s="199" t="s">
        <v>314</v>
      </c>
    </row>
    <row r="100" spans="1:11">
      <c r="B100" s="351">
        <f>F95</f>
        <v>14</v>
      </c>
      <c r="C100" s="195" t="s">
        <v>231</v>
      </c>
      <c r="D100" s="195">
        <v>0.88</v>
      </c>
      <c r="E100" s="399" t="s">
        <v>231</v>
      </c>
      <c r="F100" s="399">
        <v>30</v>
      </c>
      <c r="G100" s="195" t="s">
        <v>229</v>
      </c>
      <c r="H100" s="200">
        <f>ROUND(B100*D100*F100,2)</f>
        <v>369.6</v>
      </c>
    </row>
    <row r="103" spans="1:11" s="196" customFormat="1">
      <c r="A103" s="356" t="s">
        <v>382</v>
      </c>
      <c r="B103" s="359" t="s">
        <v>414</v>
      </c>
      <c r="C103" s="358"/>
      <c r="D103" s="358"/>
      <c r="E103" s="358"/>
      <c r="F103" s="358"/>
      <c r="G103" s="358"/>
      <c r="K103" s="353"/>
    </row>
    <row r="104" spans="1:11">
      <c r="A104" s="352"/>
      <c r="K104" s="352"/>
    </row>
    <row r="105" spans="1:11">
      <c r="A105" s="352"/>
      <c r="B105" s="352" t="s">
        <v>415</v>
      </c>
      <c r="C105" s="351"/>
      <c r="D105" s="352" t="s">
        <v>416</v>
      </c>
      <c r="F105" s="199" t="s">
        <v>397</v>
      </c>
      <c r="K105" s="352"/>
    </row>
    <row r="106" spans="1:11">
      <c r="A106" s="352"/>
      <c r="B106" s="351">
        <v>2</v>
      </c>
      <c r="C106" s="351" t="s">
        <v>231</v>
      </c>
      <c r="D106" s="351">
        <v>2</v>
      </c>
      <c r="E106" s="352" t="s">
        <v>229</v>
      </c>
      <c r="F106" s="200">
        <f>B106*D106</f>
        <v>4</v>
      </c>
      <c r="K106" s="352"/>
    </row>
    <row r="107" spans="1:11">
      <c r="A107" s="352"/>
      <c r="K107" s="352"/>
    </row>
    <row r="108" spans="1:11">
      <c r="A108" s="352"/>
      <c r="K108" s="352"/>
    </row>
    <row r="109" spans="1:11" ht="12.75" customHeight="1">
      <c r="A109" s="355">
        <v>5</v>
      </c>
      <c r="B109" s="359" t="s">
        <v>15</v>
      </c>
      <c r="C109" s="359"/>
      <c r="D109" s="359"/>
      <c r="E109" s="359"/>
      <c r="F109" s="359"/>
      <c r="G109" s="359"/>
      <c r="H109" s="359"/>
      <c r="K109" s="352"/>
    </row>
    <row r="110" spans="1:11">
      <c r="A110" s="352"/>
      <c r="K110" s="352"/>
    </row>
    <row r="111" spans="1:11">
      <c r="A111" s="352"/>
      <c r="K111" s="352"/>
    </row>
    <row r="112" spans="1:11" ht="12.75" customHeight="1">
      <c r="A112" s="355" t="s">
        <v>383</v>
      </c>
      <c r="B112" s="526" t="s">
        <v>417</v>
      </c>
      <c r="C112" s="527"/>
      <c r="D112" s="527"/>
      <c r="E112" s="527"/>
      <c r="F112" s="196"/>
      <c r="K112" s="352"/>
    </row>
    <row r="113" spans="1:11">
      <c r="A113" s="352"/>
      <c r="K113" s="352"/>
    </row>
    <row r="114" spans="1:11">
      <c r="A114" s="352"/>
      <c r="B114" s="352" t="s">
        <v>419</v>
      </c>
      <c r="C114" s="351"/>
      <c r="D114" s="352" t="s">
        <v>420</v>
      </c>
      <c r="F114" s="199" t="s">
        <v>433</v>
      </c>
      <c r="K114" s="352"/>
    </row>
    <row r="115" spans="1:11">
      <c r="A115" s="352"/>
      <c r="B115" s="351">
        <v>30</v>
      </c>
      <c r="C115" s="351" t="s">
        <v>231</v>
      </c>
      <c r="D115" s="351">
        <v>4</v>
      </c>
      <c r="E115" s="351" t="s">
        <v>229</v>
      </c>
      <c r="F115" s="200">
        <f>B115*D115</f>
        <v>120</v>
      </c>
      <c r="G115" s="352"/>
      <c r="K115" s="352"/>
    </row>
    <row r="116" spans="1:11">
      <c r="A116" s="352"/>
      <c r="K116" s="352"/>
    </row>
    <row r="117" spans="1:11" ht="12.75" customHeight="1">
      <c r="A117" s="399" t="s">
        <v>384</v>
      </c>
      <c r="B117" s="526" t="s">
        <v>418</v>
      </c>
      <c r="C117" s="527"/>
      <c r="D117" s="527"/>
      <c r="E117" s="527"/>
      <c r="F117" s="196"/>
      <c r="K117" s="399"/>
    </row>
    <row r="118" spans="1:11">
      <c r="A118" s="399"/>
      <c r="K118" s="399"/>
    </row>
    <row r="119" spans="1:11">
      <c r="A119" s="399"/>
      <c r="B119" s="399" t="s">
        <v>419</v>
      </c>
      <c r="C119" s="398"/>
      <c r="D119" s="399" t="s">
        <v>420</v>
      </c>
      <c r="F119" s="199" t="s">
        <v>433</v>
      </c>
      <c r="K119" s="399"/>
    </row>
    <row r="120" spans="1:11">
      <c r="A120" s="399"/>
      <c r="B120" s="398">
        <v>30</v>
      </c>
      <c r="C120" s="398" t="s">
        <v>231</v>
      </c>
      <c r="D120" s="398">
        <v>4</v>
      </c>
      <c r="E120" s="398" t="s">
        <v>229</v>
      </c>
      <c r="F120" s="200">
        <f>B120*D120</f>
        <v>120</v>
      </c>
      <c r="G120" s="399"/>
      <c r="K120" s="399"/>
    </row>
    <row r="121" spans="1:11">
      <c r="A121" s="399"/>
      <c r="K121" s="399"/>
    </row>
    <row r="122" spans="1:11" ht="12.75" customHeight="1">
      <c r="A122" s="399" t="s">
        <v>385</v>
      </c>
      <c r="B122" s="526" t="s">
        <v>436</v>
      </c>
      <c r="C122" s="527"/>
      <c r="D122" s="527"/>
      <c r="E122" s="527"/>
      <c r="F122" s="196"/>
      <c r="K122" s="418"/>
    </row>
    <row r="123" spans="1:11">
      <c r="A123" s="399"/>
      <c r="K123" s="399"/>
    </row>
    <row r="124" spans="1:11">
      <c r="A124" s="399"/>
      <c r="B124" s="399" t="s">
        <v>230</v>
      </c>
      <c r="C124" s="398"/>
      <c r="D124" s="399" t="s">
        <v>421</v>
      </c>
      <c r="F124" s="199" t="s">
        <v>408</v>
      </c>
      <c r="K124" s="399"/>
    </row>
    <row r="125" spans="1:11">
      <c r="A125" s="399"/>
      <c r="B125" s="398" t="s">
        <v>453</v>
      </c>
      <c r="C125" s="398" t="s">
        <v>422</v>
      </c>
      <c r="D125" s="398">
        <v>7</v>
      </c>
      <c r="E125" s="398" t="s">
        <v>229</v>
      </c>
      <c r="F125" s="200">
        <f>ROUND((2300*0.3)/7.001,2)</f>
        <v>98.56</v>
      </c>
      <c r="G125" s="399"/>
      <c r="K125" s="399"/>
    </row>
    <row r="126" spans="1:11">
      <c r="A126" s="399"/>
      <c r="K126" s="399"/>
    </row>
    <row r="127" spans="1:11">
      <c r="A127" s="352"/>
      <c r="K127" s="352"/>
    </row>
    <row r="128" spans="1:11">
      <c r="A128" s="352">
        <v>6</v>
      </c>
      <c r="B128" s="193" t="s">
        <v>423</v>
      </c>
      <c r="K128" s="352"/>
    </row>
    <row r="129" spans="1:11">
      <c r="A129" s="399"/>
      <c r="K129" s="399"/>
    </row>
    <row r="130" spans="1:11" ht="12.75" customHeight="1">
      <c r="A130" s="352" t="s">
        <v>386</v>
      </c>
      <c r="B130" s="193" t="s">
        <v>325</v>
      </c>
      <c r="C130" s="359"/>
      <c r="D130" s="359"/>
      <c r="E130" s="359"/>
      <c r="F130" s="359"/>
      <c r="G130" s="359"/>
      <c r="H130" s="359"/>
      <c r="K130" s="352"/>
    </row>
    <row r="131" spans="1:11">
      <c r="A131" s="352"/>
      <c r="B131" s="361"/>
      <c r="K131" s="352"/>
    </row>
    <row r="132" spans="1:11">
      <c r="A132" s="352"/>
      <c r="B132" s="352" t="s">
        <v>424</v>
      </c>
      <c r="C132" s="351"/>
      <c r="E132" s="360" t="s">
        <v>11</v>
      </c>
      <c r="F132" s="355"/>
      <c r="K132" s="352"/>
    </row>
    <row r="133" spans="1:11">
      <c r="A133" s="352"/>
      <c r="B133" s="351">
        <f>D33</f>
        <v>25</v>
      </c>
      <c r="C133" s="351"/>
      <c r="D133" s="352" t="s">
        <v>229</v>
      </c>
      <c r="E133" s="200">
        <f>B133</f>
        <v>25</v>
      </c>
      <c r="F133" s="364"/>
      <c r="K133" s="352"/>
    </row>
    <row r="134" spans="1:11">
      <c r="A134" s="352"/>
      <c r="K134" s="352"/>
    </row>
    <row r="135" spans="1:11" ht="24" customHeight="1">
      <c r="A135" s="528" t="s">
        <v>425</v>
      </c>
      <c r="B135" s="528"/>
      <c r="C135" s="528"/>
      <c r="D135" s="528"/>
      <c r="E135" s="528"/>
      <c r="F135" s="528"/>
      <c r="G135" s="528"/>
      <c r="H135" s="528"/>
      <c r="I135" s="528"/>
      <c r="K135" s="399"/>
    </row>
    <row r="136" spans="1:11" ht="13.5" hidden="1" customHeight="1">
      <c r="A136" s="399"/>
      <c r="C136" s="313"/>
      <c r="D136" s="313"/>
      <c r="E136" s="313"/>
      <c r="F136" s="313"/>
      <c r="G136" s="313"/>
      <c r="H136" s="313"/>
      <c r="I136" s="313"/>
      <c r="K136" s="399"/>
    </row>
    <row r="137" spans="1:11" hidden="1">
      <c r="A137" s="399"/>
      <c r="H137" s="194">
        <f>'RESUMO MODULO MINIMO'!K172</f>
        <v>0</v>
      </c>
      <c r="K137" s="399"/>
    </row>
    <row r="138" spans="1:11" hidden="1">
      <c r="A138" s="399"/>
      <c r="K138" s="399"/>
    </row>
    <row r="139" spans="1:11" ht="15" hidden="1">
      <c r="A139" s="399"/>
      <c r="H139" s="270">
        <f>ROUND(H137/(E146*1000*E144),3)</f>
        <v>0</v>
      </c>
      <c r="K139" s="399"/>
    </row>
    <row r="140" spans="1:11" hidden="1">
      <c r="A140" s="399"/>
      <c r="K140" s="399"/>
    </row>
    <row r="141" spans="1:11" hidden="1">
      <c r="A141" s="399"/>
      <c r="K141" s="399"/>
    </row>
    <row r="142" spans="1:11" hidden="1">
      <c r="A142" s="399"/>
      <c r="K142" s="399"/>
    </row>
    <row r="143" spans="1:11" ht="15" customHeight="1">
      <c r="A143" s="399"/>
      <c r="B143" s="529" t="s">
        <v>429</v>
      </c>
      <c r="C143" s="529"/>
      <c r="D143" s="399" t="s">
        <v>229</v>
      </c>
      <c r="E143" s="198">
        <f>2300*I144</f>
        <v>36800</v>
      </c>
      <c r="F143" s="399" t="s">
        <v>16</v>
      </c>
      <c r="H143" s="530" t="s">
        <v>283</v>
      </c>
      <c r="K143" s="399"/>
    </row>
    <row r="144" spans="1:11" ht="24" customHeight="1">
      <c r="A144" s="399"/>
      <c r="B144" s="529" t="s">
        <v>280</v>
      </c>
      <c r="C144" s="529"/>
      <c r="D144" s="399" t="s">
        <v>229</v>
      </c>
      <c r="E144" s="198">
        <v>7</v>
      </c>
      <c r="F144" s="399" t="s">
        <v>16</v>
      </c>
      <c r="H144" s="530"/>
      <c r="I144" s="193">
        <v>16</v>
      </c>
      <c r="J144" s="193" t="s">
        <v>397</v>
      </c>
      <c r="K144" s="399"/>
    </row>
    <row r="145" spans="1:11">
      <c r="A145" s="399"/>
      <c r="B145" s="531" t="s">
        <v>392</v>
      </c>
      <c r="C145" s="531"/>
      <c r="D145" s="399" t="s">
        <v>229</v>
      </c>
      <c r="E145" s="197">
        <v>0.2</v>
      </c>
      <c r="F145" s="399" t="s">
        <v>16</v>
      </c>
      <c r="H145" s="193" t="s">
        <v>395</v>
      </c>
      <c r="I145" s="413">
        <v>183</v>
      </c>
      <c r="J145" s="193" t="s">
        <v>136</v>
      </c>
      <c r="K145" s="399"/>
    </row>
    <row r="146" spans="1:11" ht="15" customHeight="1">
      <c r="A146" s="399"/>
      <c r="B146" s="529" t="s">
        <v>228</v>
      </c>
      <c r="C146" s="529"/>
      <c r="D146" s="399" t="s">
        <v>229</v>
      </c>
      <c r="E146" s="197">
        <v>2.2999999999999998</v>
      </c>
      <c r="F146" s="399" t="s">
        <v>136</v>
      </c>
      <c r="H146" s="358" t="s">
        <v>396</v>
      </c>
      <c r="I146" s="358">
        <v>5</v>
      </c>
      <c r="J146" s="193" t="s">
        <v>136</v>
      </c>
      <c r="K146" s="193"/>
    </row>
    <row r="147" spans="1:11">
      <c r="A147" s="399"/>
      <c r="E147" s="399"/>
      <c r="H147" s="196" t="s">
        <v>398</v>
      </c>
      <c r="I147" s="196">
        <v>30</v>
      </c>
      <c r="J147" s="193" t="s">
        <v>136</v>
      </c>
      <c r="K147" s="193"/>
    </row>
    <row r="148" spans="1:11">
      <c r="A148" s="399">
        <v>1</v>
      </c>
      <c r="B148" s="193" t="s">
        <v>311</v>
      </c>
      <c r="E148" s="399"/>
      <c r="K148" s="193"/>
    </row>
    <row r="149" spans="1:11" ht="15.75" customHeight="1">
      <c r="A149" s="399" t="s">
        <v>17</v>
      </c>
      <c r="B149" s="527" t="s">
        <v>232</v>
      </c>
      <c r="C149" s="527"/>
      <c r="D149" s="527"/>
      <c r="E149" s="527"/>
      <c r="K149" s="193"/>
    </row>
    <row r="150" spans="1:11">
      <c r="A150" s="399"/>
      <c r="K150" s="193"/>
    </row>
    <row r="151" spans="1:11">
      <c r="A151" s="399"/>
      <c r="B151" s="399" t="s">
        <v>369</v>
      </c>
      <c r="C151" s="398"/>
      <c r="D151" s="199" t="s">
        <v>364</v>
      </c>
      <c r="K151" s="399"/>
    </row>
    <row r="152" spans="1:11">
      <c r="A152" s="399"/>
      <c r="B152" s="403">
        <v>1</v>
      </c>
      <c r="C152" s="398" t="s">
        <v>229</v>
      </c>
      <c r="D152" s="200">
        <f>(100/I144)*$I$144</f>
        <v>100</v>
      </c>
      <c r="E152" s="399"/>
      <c r="K152" s="399"/>
    </row>
    <row r="153" spans="1:11">
      <c r="A153" s="399"/>
      <c r="K153" s="399"/>
    </row>
    <row r="154" spans="1:11" ht="15.75" customHeight="1">
      <c r="A154" s="399" t="s">
        <v>370</v>
      </c>
      <c r="B154" s="527" t="s">
        <v>312</v>
      </c>
      <c r="C154" s="527"/>
      <c r="D154" s="527"/>
      <c r="E154" s="527"/>
      <c r="K154" s="399"/>
    </row>
    <row r="155" spans="1:11">
      <c r="A155" s="399"/>
      <c r="K155" s="399"/>
    </row>
    <row r="156" spans="1:11">
      <c r="A156" s="399"/>
      <c r="B156" s="399" t="s">
        <v>426</v>
      </c>
      <c r="C156" s="398"/>
      <c r="D156" s="199" t="s">
        <v>136</v>
      </c>
      <c r="K156" s="399"/>
    </row>
    <row r="157" spans="1:11">
      <c r="A157" s="399"/>
      <c r="B157" s="398" t="s">
        <v>441</v>
      </c>
      <c r="C157" s="398" t="s">
        <v>229</v>
      </c>
      <c r="D157" s="200">
        <f>I145*I144</f>
        <v>2928</v>
      </c>
      <c r="K157" s="399"/>
    </row>
    <row r="158" spans="1:11">
      <c r="A158" s="399"/>
      <c r="K158" s="399"/>
    </row>
    <row r="159" spans="1:11" ht="15.75" customHeight="1">
      <c r="A159" s="399" t="s">
        <v>371</v>
      </c>
      <c r="B159" s="527" t="s">
        <v>313</v>
      </c>
      <c r="C159" s="527"/>
      <c r="D159" s="527"/>
      <c r="E159" s="527"/>
      <c r="K159" s="399"/>
    </row>
    <row r="160" spans="1:11">
      <c r="A160" s="399"/>
      <c r="K160" s="399"/>
    </row>
    <row r="161" spans="1:11">
      <c r="A161" s="399"/>
      <c r="B161" s="399" t="s">
        <v>426</v>
      </c>
      <c r="C161" s="398"/>
      <c r="D161" s="199" t="s">
        <v>136</v>
      </c>
      <c r="K161" s="399"/>
    </row>
    <row r="162" spans="1:11">
      <c r="A162" s="399"/>
      <c r="B162" s="398" t="s">
        <v>441</v>
      </c>
      <c r="C162" s="398" t="s">
        <v>229</v>
      </c>
      <c r="D162" s="200">
        <f>I144*I145</f>
        <v>2928</v>
      </c>
      <c r="K162" s="399"/>
    </row>
    <row r="163" spans="1:11">
      <c r="A163" s="399"/>
      <c r="K163" s="399"/>
    </row>
    <row r="164" spans="1:11" ht="15.75" customHeight="1">
      <c r="A164" s="399" t="s">
        <v>372</v>
      </c>
      <c r="B164" s="527" t="s">
        <v>343</v>
      </c>
      <c r="C164" s="527"/>
      <c r="D164" s="527"/>
      <c r="E164" s="527"/>
      <c r="K164" s="399"/>
    </row>
    <row r="165" spans="1:11">
      <c r="A165" s="399"/>
      <c r="K165" s="399"/>
    </row>
    <row r="166" spans="1:11">
      <c r="A166" s="399"/>
      <c r="B166" s="399" t="s">
        <v>427</v>
      </c>
      <c r="C166" s="398"/>
      <c r="D166" s="199" t="s">
        <v>11</v>
      </c>
      <c r="K166" s="399"/>
    </row>
    <row r="167" spans="1:11">
      <c r="A167" s="399"/>
      <c r="B167" s="398" t="s">
        <v>428</v>
      </c>
      <c r="C167" s="398" t="s">
        <v>229</v>
      </c>
      <c r="D167" s="200">
        <f>25*I144</f>
        <v>400</v>
      </c>
      <c r="K167" s="399"/>
    </row>
    <row r="168" spans="1:11">
      <c r="A168" s="399"/>
      <c r="K168" s="399"/>
    </row>
    <row r="169" spans="1:11" ht="15.75" customHeight="1">
      <c r="A169" s="399" t="s">
        <v>373</v>
      </c>
      <c r="B169" s="527" t="s">
        <v>344</v>
      </c>
      <c r="C169" s="527"/>
      <c r="D169" s="527"/>
      <c r="E169" s="527"/>
      <c r="K169" s="399"/>
    </row>
    <row r="170" spans="1:11">
      <c r="A170" s="399"/>
      <c r="K170" s="399"/>
    </row>
    <row r="171" spans="1:11">
      <c r="A171" s="399"/>
      <c r="B171" s="399" t="s">
        <v>145</v>
      </c>
      <c r="C171" s="398"/>
      <c r="D171" s="199" t="s">
        <v>136</v>
      </c>
      <c r="K171" s="399"/>
    </row>
    <row r="172" spans="1:11">
      <c r="A172" s="399"/>
      <c r="B172" s="398">
        <f>E146*I144</f>
        <v>36.799999999999997</v>
      </c>
      <c r="C172" s="398" t="s">
        <v>229</v>
      </c>
      <c r="D172" s="200">
        <f>B172</f>
        <v>36.799999999999997</v>
      </c>
      <c r="K172" s="399"/>
    </row>
    <row r="173" spans="1:11">
      <c r="A173" s="399"/>
      <c r="K173" s="399"/>
    </row>
    <row r="174" spans="1:11" ht="15.75" customHeight="1">
      <c r="A174" s="399" t="s">
        <v>374</v>
      </c>
      <c r="B174" s="527" t="s">
        <v>345</v>
      </c>
      <c r="C174" s="527"/>
      <c r="D174" s="527"/>
      <c r="E174" s="527"/>
      <c r="K174" s="399"/>
    </row>
    <row r="175" spans="1:11">
      <c r="A175" s="399"/>
      <c r="K175" s="399"/>
    </row>
    <row r="176" spans="1:11">
      <c r="A176" s="399"/>
      <c r="B176" s="399" t="s">
        <v>368</v>
      </c>
      <c r="C176" s="398"/>
      <c r="D176" s="199" t="s">
        <v>11</v>
      </c>
      <c r="K176" s="399"/>
    </row>
    <row r="177" spans="1:11">
      <c r="A177" s="399"/>
      <c r="B177" s="398" t="s">
        <v>448</v>
      </c>
      <c r="C177" s="398" t="s">
        <v>229</v>
      </c>
      <c r="D177" s="200">
        <f>E143*E144</f>
        <v>257600</v>
      </c>
      <c r="K177" s="399"/>
    </row>
    <row r="178" spans="1:11">
      <c r="A178" s="399"/>
      <c r="K178" s="399"/>
    </row>
    <row r="179" spans="1:11" ht="15.75" customHeight="1">
      <c r="A179" s="399" t="s">
        <v>375</v>
      </c>
      <c r="B179" s="527" t="s">
        <v>346</v>
      </c>
      <c r="C179" s="527"/>
      <c r="D179" s="527"/>
      <c r="E179" s="527"/>
      <c r="K179" s="399"/>
    </row>
    <row r="180" spans="1:11">
      <c r="A180" s="399"/>
      <c r="K180" s="399"/>
    </row>
    <row r="181" spans="1:11">
      <c r="A181" s="399"/>
      <c r="B181" s="399" t="s">
        <v>430</v>
      </c>
      <c r="C181" s="398"/>
      <c r="D181" s="199" t="s">
        <v>367</v>
      </c>
      <c r="K181" s="399"/>
    </row>
    <row r="182" spans="1:11">
      <c r="A182" s="399"/>
      <c r="B182" s="398" t="s">
        <v>431</v>
      </c>
      <c r="C182" s="398" t="s">
        <v>229</v>
      </c>
      <c r="D182" s="200">
        <f>I144</f>
        <v>16</v>
      </c>
      <c r="K182" s="399"/>
    </row>
    <row r="183" spans="1:11">
      <c r="A183" s="399"/>
      <c r="K183" s="399"/>
    </row>
    <row r="184" spans="1:11">
      <c r="A184" s="399">
        <v>2</v>
      </c>
      <c r="B184" s="193" t="s">
        <v>267</v>
      </c>
      <c r="K184" s="399"/>
    </row>
    <row r="185" spans="1:11">
      <c r="A185" s="399"/>
      <c r="K185" s="399"/>
    </row>
    <row r="186" spans="1:11" ht="26.25" customHeight="1">
      <c r="A186" s="399" t="s">
        <v>22</v>
      </c>
      <c r="B186" s="526" t="s">
        <v>387</v>
      </c>
      <c r="C186" s="527"/>
      <c r="D186" s="527"/>
      <c r="E186" s="527"/>
      <c r="F186" s="527"/>
      <c r="K186" s="399"/>
    </row>
    <row r="187" spans="1:11">
      <c r="A187" s="399"/>
      <c r="K187" s="399"/>
    </row>
    <row r="188" spans="1:11">
      <c r="A188" s="399"/>
      <c r="B188" s="399" t="s">
        <v>230</v>
      </c>
      <c r="C188" s="398"/>
      <c r="D188" s="399" t="s">
        <v>138</v>
      </c>
      <c r="F188" s="199" t="s">
        <v>235</v>
      </c>
      <c r="K188" s="399"/>
    </row>
    <row r="189" spans="1:11">
      <c r="A189" s="399"/>
      <c r="B189" s="398">
        <f>E143*0.5</f>
        <v>18400</v>
      </c>
      <c r="C189" s="398" t="s">
        <v>231</v>
      </c>
      <c r="D189" s="398">
        <f>$E$10</f>
        <v>7</v>
      </c>
      <c r="E189" s="399" t="s">
        <v>229</v>
      </c>
      <c r="F189" s="200">
        <f>B189*D189</f>
        <v>128800</v>
      </c>
      <c r="K189" s="399"/>
    </row>
    <row r="190" spans="1:11">
      <c r="A190" s="399"/>
      <c r="K190" s="399"/>
    </row>
    <row r="191" spans="1:11">
      <c r="A191" s="399" t="s">
        <v>24</v>
      </c>
      <c r="B191" s="527" t="s">
        <v>388</v>
      </c>
      <c r="C191" s="527"/>
      <c r="D191" s="527"/>
      <c r="E191" s="527"/>
      <c r="F191" s="196"/>
      <c r="K191" s="399"/>
    </row>
    <row r="192" spans="1:11">
      <c r="A192" s="399"/>
      <c r="K192" s="399"/>
    </row>
    <row r="193" spans="1:11">
      <c r="A193" s="399"/>
      <c r="B193" s="399" t="s">
        <v>230</v>
      </c>
      <c r="C193" s="398"/>
      <c r="D193" s="399" t="s">
        <v>138</v>
      </c>
      <c r="F193" s="199" t="s">
        <v>390</v>
      </c>
      <c r="K193" s="399"/>
    </row>
    <row r="194" spans="1:11">
      <c r="A194" s="399"/>
      <c r="B194" s="398">
        <f>E143</f>
        <v>36800</v>
      </c>
      <c r="C194" s="398" t="s">
        <v>231</v>
      </c>
      <c r="D194" s="398">
        <f>$E$10</f>
        <v>7</v>
      </c>
      <c r="E194" s="399" t="s">
        <v>229</v>
      </c>
      <c r="F194" s="200">
        <f>B194*D194</f>
        <v>257600</v>
      </c>
      <c r="K194" s="399"/>
    </row>
    <row r="195" spans="1:11">
      <c r="A195" s="399"/>
      <c r="K195" s="399"/>
    </row>
    <row r="196" spans="1:11">
      <c r="A196" s="399">
        <v>3</v>
      </c>
      <c r="B196" s="193" t="s">
        <v>319</v>
      </c>
      <c r="K196" s="399"/>
    </row>
    <row r="197" spans="1:11">
      <c r="A197" s="399"/>
      <c r="K197" s="399"/>
    </row>
    <row r="198" spans="1:11">
      <c r="A198" s="399" t="s">
        <v>139</v>
      </c>
      <c r="B198" s="526" t="s">
        <v>391</v>
      </c>
      <c r="C198" s="527"/>
      <c r="D198" s="527"/>
      <c r="E198" s="527"/>
      <c r="F198" s="196"/>
      <c r="K198" s="399"/>
    </row>
    <row r="199" spans="1:11">
      <c r="A199" s="399"/>
      <c r="K199" s="399"/>
    </row>
    <row r="200" spans="1:11">
      <c r="A200" s="399"/>
      <c r="B200" s="399" t="s">
        <v>230</v>
      </c>
      <c r="C200" s="398"/>
      <c r="D200" s="399" t="s">
        <v>138</v>
      </c>
      <c r="F200" s="399" t="s">
        <v>233</v>
      </c>
      <c r="H200" s="199" t="s">
        <v>234</v>
      </c>
      <c r="K200" s="399"/>
    </row>
    <row r="201" spans="1:11">
      <c r="A201" s="399"/>
      <c r="B201" s="398">
        <f>E143</f>
        <v>36800</v>
      </c>
      <c r="C201" s="398" t="s">
        <v>231</v>
      </c>
      <c r="D201" s="398">
        <f>$E$10</f>
        <v>7</v>
      </c>
      <c r="E201" s="398" t="s">
        <v>231</v>
      </c>
      <c r="F201" s="398">
        <f>$E$11</f>
        <v>0.2</v>
      </c>
      <c r="G201" s="399" t="s">
        <v>229</v>
      </c>
      <c r="H201" s="200">
        <f>B201*D201*F201</f>
        <v>51520</v>
      </c>
      <c r="K201" s="399"/>
    </row>
    <row r="202" spans="1:11">
      <c r="A202" s="399"/>
      <c r="K202" s="399"/>
    </row>
    <row r="203" spans="1:11">
      <c r="A203" s="399" t="s">
        <v>376</v>
      </c>
      <c r="B203" s="526" t="s">
        <v>393</v>
      </c>
      <c r="C203" s="527"/>
      <c r="D203" s="527"/>
      <c r="E203" s="527"/>
      <c r="F203" s="196"/>
      <c r="K203" s="399"/>
    </row>
    <row r="204" spans="1:11">
      <c r="A204" s="399"/>
      <c r="K204" s="399"/>
    </row>
    <row r="205" spans="1:11">
      <c r="A205" s="399"/>
      <c r="B205" s="399" t="s">
        <v>394</v>
      </c>
      <c r="C205" s="398"/>
      <c r="D205" s="399" t="s">
        <v>399</v>
      </c>
      <c r="F205" s="199" t="s">
        <v>329</v>
      </c>
      <c r="K205" s="399"/>
    </row>
    <row r="206" spans="1:11">
      <c r="A206" s="399"/>
      <c r="B206" s="398">
        <f>H201</f>
        <v>51520</v>
      </c>
      <c r="C206" s="398" t="s">
        <v>231</v>
      </c>
      <c r="D206" s="398">
        <f>I146</f>
        <v>5</v>
      </c>
      <c r="E206" s="399" t="s">
        <v>229</v>
      </c>
      <c r="F206" s="200">
        <f>B206*D206</f>
        <v>257600</v>
      </c>
      <c r="K206" s="399"/>
    </row>
    <row r="207" spans="1:11">
      <c r="A207" s="399"/>
      <c r="K207" s="399"/>
    </row>
    <row r="208" spans="1:11">
      <c r="A208" s="399" t="s">
        <v>377</v>
      </c>
      <c r="B208" s="526" t="s">
        <v>400</v>
      </c>
      <c r="C208" s="527"/>
      <c r="D208" s="527"/>
      <c r="E208" s="527"/>
      <c r="F208" s="196"/>
      <c r="K208" s="399"/>
    </row>
    <row r="209" spans="1:11">
      <c r="A209" s="399"/>
      <c r="K209" s="399"/>
    </row>
    <row r="210" spans="1:11">
      <c r="A210" s="399"/>
      <c r="B210" s="399" t="s">
        <v>230</v>
      </c>
      <c r="C210" s="398"/>
      <c r="D210" s="399" t="s">
        <v>138</v>
      </c>
      <c r="F210" s="399" t="s">
        <v>233</v>
      </c>
      <c r="H210" s="199" t="s">
        <v>234</v>
      </c>
      <c r="K210" s="399"/>
    </row>
    <row r="211" spans="1:11">
      <c r="A211" s="399"/>
      <c r="B211" s="398">
        <f>E143</f>
        <v>36800</v>
      </c>
      <c r="C211" s="398" t="s">
        <v>231</v>
      </c>
      <c r="D211" s="398">
        <f>$E$10</f>
        <v>7</v>
      </c>
      <c r="E211" s="398" t="s">
        <v>231</v>
      </c>
      <c r="F211" s="398">
        <f>$E$11</f>
        <v>0.2</v>
      </c>
      <c r="G211" s="399" t="s">
        <v>229</v>
      </c>
      <c r="H211" s="200">
        <f>B211*D211*F211</f>
        <v>51520</v>
      </c>
      <c r="K211" s="399"/>
    </row>
    <row r="212" spans="1:11">
      <c r="A212" s="399"/>
      <c r="K212" s="399"/>
    </row>
    <row r="213" spans="1:11">
      <c r="A213" s="399">
        <v>4</v>
      </c>
      <c r="B213" s="193" t="s">
        <v>15</v>
      </c>
      <c r="K213" s="399"/>
    </row>
    <row r="214" spans="1:11" ht="13.5" customHeight="1">
      <c r="A214" s="399"/>
      <c r="K214" s="399"/>
    </row>
    <row r="215" spans="1:11" ht="15" customHeight="1">
      <c r="A215" s="399" t="s">
        <v>378</v>
      </c>
      <c r="B215" s="526" t="s">
        <v>402</v>
      </c>
      <c r="C215" s="527"/>
      <c r="D215" s="527"/>
      <c r="E215" s="527"/>
      <c r="F215" s="527"/>
      <c r="K215" s="399"/>
    </row>
    <row r="216" spans="1:11">
      <c r="A216" s="399"/>
      <c r="K216" s="399"/>
    </row>
    <row r="217" spans="1:11">
      <c r="A217" s="399"/>
      <c r="B217" s="399" t="s">
        <v>230</v>
      </c>
      <c r="C217" s="398"/>
      <c r="D217" s="399" t="s">
        <v>138</v>
      </c>
      <c r="E217" s="402" t="s">
        <v>403</v>
      </c>
      <c r="F217" s="193" t="s">
        <v>404</v>
      </c>
      <c r="H217" s="199" t="s">
        <v>234</v>
      </c>
      <c r="K217" s="399"/>
    </row>
    <row r="218" spans="1:11">
      <c r="A218" s="399"/>
      <c r="B218" s="398">
        <f>E144</f>
        <v>7</v>
      </c>
      <c r="C218" s="398" t="s">
        <v>231</v>
      </c>
      <c r="D218" s="398">
        <v>1.6</v>
      </c>
      <c r="E218" s="399">
        <v>1.7</v>
      </c>
      <c r="F218" s="193">
        <f>2*I144</f>
        <v>32</v>
      </c>
      <c r="G218" s="399" t="s">
        <v>229</v>
      </c>
      <c r="H218" s="200">
        <f>B218*D218*E218*F218</f>
        <v>609.28000000000009</v>
      </c>
      <c r="K218" s="399"/>
    </row>
    <row r="219" spans="1:11">
      <c r="A219" s="399"/>
      <c r="K219" s="399"/>
    </row>
    <row r="220" spans="1:11">
      <c r="A220" s="399"/>
      <c r="K220" s="399"/>
    </row>
    <row r="221" spans="1:11" ht="15" customHeight="1">
      <c r="A221" s="399" t="s">
        <v>379</v>
      </c>
      <c r="B221" s="526" t="s">
        <v>405</v>
      </c>
      <c r="C221" s="527"/>
      <c r="D221" s="527"/>
      <c r="E221" s="527"/>
      <c r="F221" s="527"/>
      <c r="K221" s="399"/>
    </row>
    <row r="222" spans="1:11">
      <c r="A222" s="399"/>
      <c r="K222" s="399"/>
    </row>
    <row r="223" spans="1:11">
      <c r="A223" s="399"/>
      <c r="B223" s="399" t="s">
        <v>230</v>
      </c>
      <c r="C223" s="398"/>
      <c r="D223" s="399" t="s">
        <v>390</v>
      </c>
      <c r="E223" s="402"/>
      <c r="F223" s="399" t="s">
        <v>404</v>
      </c>
      <c r="H223" s="199" t="s">
        <v>234</v>
      </c>
      <c r="K223" s="399"/>
    </row>
    <row r="224" spans="1:11">
      <c r="A224" s="399"/>
      <c r="B224" s="398">
        <f>E143</f>
        <v>36800</v>
      </c>
      <c r="C224" s="398" t="s">
        <v>231</v>
      </c>
      <c r="D224" s="398">
        <f>(0.65*0.3)/2</f>
        <v>9.7500000000000003E-2</v>
      </c>
      <c r="E224" s="399" t="s">
        <v>231</v>
      </c>
      <c r="F224" s="399">
        <v>2</v>
      </c>
      <c r="G224" s="399" t="s">
        <v>229</v>
      </c>
      <c r="H224" s="200">
        <f>B224*D224*F224</f>
        <v>7176</v>
      </c>
      <c r="K224" s="399"/>
    </row>
    <row r="225" spans="1:11">
      <c r="A225" s="399"/>
      <c r="K225" s="399"/>
    </row>
    <row r="226" spans="1:11" ht="12.75" customHeight="1">
      <c r="A226" s="399" t="s">
        <v>380</v>
      </c>
      <c r="B226" s="527" t="s">
        <v>406</v>
      </c>
      <c r="C226" s="527"/>
      <c r="D226" s="527"/>
      <c r="E226" s="527"/>
      <c r="F226" s="196"/>
      <c r="K226" s="399"/>
    </row>
    <row r="227" spans="1:11">
      <c r="A227" s="399"/>
      <c r="K227" s="399"/>
    </row>
    <row r="228" spans="1:11">
      <c r="A228" s="399"/>
      <c r="B228" s="399" t="s">
        <v>230</v>
      </c>
      <c r="C228" s="398"/>
      <c r="D228" s="399" t="s">
        <v>407</v>
      </c>
      <c r="F228" s="199" t="s">
        <v>408</v>
      </c>
      <c r="K228" s="399"/>
    </row>
    <row r="229" spans="1:11">
      <c r="A229" s="399"/>
      <c r="B229" s="398">
        <f>E144</f>
        <v>7</v>
      </c>
      <c r="C229" s="398" t="s">
        <v>231</v>
      </c>
      <c r="D229" s="398">
        <f>2*I144</f>
        <v>32</v>
      </c>
      <c r="E229" s="398" t="s">
        <v>229</v>
      </c>
      <c r="F229" s="200">
        <f>B229*D229</f>
        <v>224</v>
      </c>
      <c r="G229" s="399"/>
      <c r="K229" s="399"/>
    </row>
    <row r="230" spans="1:11">
      <c r="A230" s="399"/>
      <c r="K230" s="399"/>
    </row>
    <row r="231" spans="1:11" ht="12.75" customHeight="1">
      <c r="A231" s="399" t="s">
        <v>381</v>
      </c>
      <c r="B231" s="527" t="s">
        <v>410</v>
      </c>
      <c r="C231" s="527"/>
      <c r="D231" s="527"/>
      <c r="E231" s="527"/>
      <c r="K231" s="399"/>
    </row>
    <row r="232" spans="1:11">
      <c r="A232" s="399"/>
      <c r="K232" s="399"/>
    </row>
    <row r="233" spans="1:11">
      <c r="A233" s="399"/>
      <c r="B233" s="399" t="s">
        <v>411</v>
      </c>
      <c r="C233" s="398"/>
      <c r="D233" s="399" t="s">
        <v>412</v>
      </c>
      <c r="E233" s="399"/>
      <c r="F233" s="399" t="s">
        <v>413</v>
      </c>
      <c r="H233" s="199" t="s">
        <v>314</v>
      </c>
      <c r="K233" s="399"/>
    </row>
    <row r="234" spans="1:11">
      <c r="A234" s="399"/>
      <c r="B234" s="398">
        <f>F229</f>
        <v>224</v>
      </c>
      <c r="C234" s="398" t="s">
        <v>231</v>
      </c>
      <c r="D234" s="398">
        <v>0.88</v>
      </c>
      <c r="E234" s="399" t="s">
        <v>231</v>
      </c>
      <c r="F234" s="399">
        <v>30</v>
      </c>
      <c r="G234" s="398" t="s">
        <v>229</v>
      </c>
      <c r="H234" s="200">
        <f>B234*D234*F234</f>
        <v>5913.6</v>
      </c>
      <c r="K234" s="399"/>
    </row>
    <row r="235" spans="1:11">
      <c r="A235" s="399"/>
      <c r="K235" s="399"/>
    </row>
    <row r="236" spans="1:11">
      <c r="A236" s="399"/>
      <c r="K236" s="399"/>
    </row>
    <row r="237" spans="1:11" s="196" customFormat="1">
      <c r="A237" s="400" t="s">
        <v>382</v>
      </c>
      <c r="B237" s="359" t="s">
        <v>414</v>
      </c>
      <c r="C237" s="358"/>
      <c r="D237" s="358"/>
      <c r="E237" s="358"/>
      <c r="F237" s="358"/>
      <c r="G237" s="358"/>
      <c r="K237" s="400"/>
    </row>
    <row r="238" spans="1:11">
      <c r="A238" s="399"/>
      <c r="K238" s="399"/>
    </row>
    <row r="239" spans="1:11">
      <c r="A239" s="399"/>
      <c r="B239" s="399" t="s">
        <v>415</v>
      </c>
      <c r="C239" s="398"/>
      <c r="D239" s="399" t="s">
        <v>416</v>
      </c>
      <c r="F239" s="199" t="s">
        <v>434</v>
      </c>
      <c r="K239" s="399"/>
    </row>
    <row r="240" spans="1:11">
      <c r="A240" s="399"/>
      <c r="B240" s="398">
        <f>2*I144</f>
        <v>32</v>
      </c>
      <c r="C240" s="398" t="s">
        <v>231</v>
      </c>
      <c r="D240" s="398">
        <v>2</v>
      </c>
      <c r="E240" s="399" t="s">
        <v>229</v>
      </c>
      <c r="F240" s="200">
        <f>B240*D240</f>
        <v>64</v>
      </c>
      <c r="K240" s="399"/>
    </row>
    <row r="241" spans="1:11">
      <c r="A241" s="399"/>
      <c r="K241" s="399"/>
    </row>
    <row r="242" spans="1:11">
      <c r="A242" s="399"/>
      <c r="K242" s="399"/>
    </row>
    <row r="243" spans="1:11" ht="12.75" customHeight="1">
      <c r="A243" s="399">
        <v>5</v>
      </c>
      <c r="B243" s="359" t="s">
        <v>15</v>
      </c>
      <c r="C243" s="359"/>
      <c r="D243" s="359"/>
      <c r="E243" s="359"/>
      <c r="F243" s="359"/>
      <c r="G243" s="359"/>
      <c r="H243" s="359"/>
      <c r="K243" s="399"/>
    </row>
    <row r="244" spans="1:11">
      <c r="A244" s="399"/>
      <c r="K244" s="399"/>
    </row>
    <row r="245" spans="1:11">
      <c r="A245" s="399"/>
      <c r="K245" s="399"/>
    </row>
    <row r="246" spans="1:11" ht="12.75" customHeight="1">
      <c r="A246" s="399" t="s">
        <v>383</v>
      </c>
      <c r="B246" s="526" t="s">
        <v>417</v>
      </c>
      <c r="C246" s="527"/>
      <c r="D246" s="527"/>
      <c r="E246" s="527"/>
      <c r="F246" s="196"/>
      <c r="K246" s="399"/>
    </row>
    <row r="247" spans="1:11">
      <c r="A247" s="399"/>
      <c r="K247" s="399"/>
    </row>
    <row r="248" spans="1:11">
      <c r="A248" s="399"/>
      <c r="B248" s="399" t="s">
        <v>432</v>
      </c>
      <c r="C248" s="398"/>
      <c r="D248" s="399" t="s">
        <v>420</v>
      </c>
      <c r="F248" s="199" t="s">
        <v>433</v>
      </c>
      <c r="K248" s="399"/>
    </row>
    <row r="249" spans="1:11">
      <c r="A249" s="399"/>
      <c r="B249" s="398">
        <f>30*I144</f>
        <v>480</v>
      </c>
      <c r="C249" s="398" t="s">
        <v>231</v>
      </c>
      <c r="D249" s="398">
        <v>4</v>
      </c>
      <c r="E249" s="398" t="s">
        <v>229</v>
      </c>
      <c r="F249" s="200">
        <f>B249*D249</f>
        <v>1920</v>
      </c>
      <c r="G249" s="399"/>
      <c r="K249" s="399"/>
    </row>
    <row r="250" spans="1:11">
      <c r="A250" s="399"/>
      <c r="K250" s="399"/>
    </row>
    <row r="251" spans="1:11" ht="12.75" customHeight="1">
      <c r="A251" s="399" t="s">
        <v>384</v>
      </c>
      <c r="B251" s="526" t="s">
        <v>418</v>
      </c>
      <c r="C251" s="527"/>
      <c r="D251" s="527"/>
      <c r="E251" s="527"/>
      <c r="F251" s="196"/>
      <c r="K251" s="399"/>
    </row>
    <row r="252" spans="1:11">
      <c r="A252" s="399"/>
      <c r="K252" s="399"/>
    </row>
    <row r="253" spans="1:11">
      <c r="A253" s="399"/>
      <c r="B253" s="399" t="s">
        <v>432</v>
      </c>
      <c r="C253" s="398"/>
      <c r="D253" s="399" t="s">
        <v>420</v>
      </c>
      <c r="F253" s="199" t="s">
        <v>433</v>
      </c>
      <c r="K253" s="399"/>
    </row>
    <row r="254" spans="1:11">
      <c r="A254" s="399"/>
      <c r="B254" s="398">
        <f>30*I144</f>
        <v>480</v>
      </c>
      <c r="C254" s="398" t="s">
        <v>231</v>
      </c>
      <c r="D254" s="398">
        <v>4</v>
      </c>
      <c r="E254" s="398" t="s">
        <v>229</v>
      </c>
      <c r="F254" s="200">
        <f>B254*D254</f>
        <v>1920</v>
      </c>
      <c r="G254" s="399"/>
      <c r="K254" s="399"/>
    </row>
    <row r="255" spans="1:11">
      <c r="A255" s="399"/>
      <c r="K255" s="399"/>
    </row>
    <row r="256" spans="1:11" ht="12.75" customHeight="1">
      <c r="A256" s="399" t="s">
        <v>385</v>
      </c>
      <c r="B256" s="526" t="s">
        <v>436</v>
      </c>
      <c r="C256" s="527"/>
      <c r="D256" s="527"/>
      <c r="E256" s="527"/>
      <c r="F256" s="196"/>
      <c r="K256" s="399"/>
    </row>
    <row r="257" spans="1:11">
      <c r="A257" s="399"/>
      <c r="K257" s="399"/>
    </row>
    <row r="258" spans="1:11">
      <c r="A258" s="399"/>
      <c r="B258" s="399" t="s">
        <v>230</v>
      </c>
      <c r="C258" s="398"/>
      <c r="D258" s="399" t="s">
        <v>421</v>
      </c>
      <c r="F258" s="199" t="s">
        <v>408</v>
      </c>
      <c r="K258" s="399"/>
    </row>
    <row r="259" spans="1:11">
      <c r="A259" s="399"/>
      <c r="B259" s="398" t="s">
        <v>454</v>
      </c>
      <c r="C259" s="398" t="s">
        <v>422</v>
      </c>
      <c r="D259" s="398">
        <v>7</v>
      </c>
      <c r="E259" s="398" t="s">
        <v>229</v>
      </c>
      <c r="F259" s="200">
        <f>ROUNDDOWN((E143*0.3)/7.00044,3)</f>
        <v>1577.0429999999999</v>
      </c>
      <c r="G259" s="399"/>
      <c r="K259" s="399"/>
    </row>
    <row r="260" spans="1:11">
      <c r="A260" s="399"/>
      <c r="K260" s="399"/>
    </row>
    <row r="261" spans="1:11">
      <c r="A261" s="399"/>
      <c r="K261" s="399"/>
    </row>
    <row r="262" spans="1:11">
      <c r="A262" s="399">
        <v>6</v>
      </c>
      <c r="B262" s="193" t="s">
        <v>423</v>
      </c>
      <c r="K262" s="399"/>
    </row>
    <row r="263" spans="1:11">
      <c r="A263" s="399"/>
      <c r="K263" s="399"/>
    </row>
    <row r="264" spans="1:11" ht="12.75" customHeight="1">
      <c r="A264" s="399" t="s">
        <v>386</v>
      </c>
      <c r="B264" s="193" t="s">
        <v>325</v>
      </c>
      <c r="C264" s="359"/>
      <c r="D264" s="359"/>
      <c r="E264" s="359"/>
      <c r="F264" s="359"/>
      <c r="G264" s="359"/>
      <c r="H264" s="359"/>
      <c r="K264" s="399"/>
    </row>
    <row r="265" spans="1:11">
      <c r="A265" s="399"/>
      <c r="B265" s="361"/>
      <c r="K265" s="399"/>
    </row>
    <row r="266" spans="1:11">
      <c r="A266" s="399"/>
      <c r="B266" s="399" t="s">
        <v>424</v>
      </c>
      <c r="C266" s="398"/>
      <c r="E266" s="360" t="s">
        <v>11</v>
      </c>
      <c r="F266" s="399"/>
      <c r="K266" s="399"/>
    </row>
    <row r="267" spans="1:11">
      <c r="A267" s="399"/>
      <c r="B267" s="398">
        <f>25*I144</f>
        <v>400</v>
      </c>
      <c r="C267" s="398"/>
      <c r="D267" s="399" t="s">
        <v>229</v>
      </c>
      <c r="E267" s="200">
        <f>B267</f>
        <v>400</v>
      </c>
      <c r="F267" s="364"/>
      <c r="K267" s="399"/>
    </row>
    <row r="268" spans="1:11">
      <c r="A268" s="399"/>
      <c r="K268" s="399"/>
    </row>
    <row r="269" spans="1:11">
      <c r="A269" s="352"/>
      <c r="K269" s="352"/>
    </row>
    <row r="270" spans="1:11" ht="12.75" customHeight="1">
      <c r="A270" s="352"/>
      <c r="C270" s="359"/>
      <c r="D270" s="359"/>
      <c r="E270" s="359"/>
      <c r="F270" s="359"/>
      <c r="G270" s="359"/>
      <c r="H270" s="359"/>
      <c r="K270" s="352"/>
    </row>
  </sheetData>
  <mergeCells count="50">
    <mergeCell ref="B256:E256"/>
    <mergeCell ref="B208:E208"/>
    <mergeCell ref="B215:F215"/>
    <mergeCell ref="B221:F221"/>
    <mergeCell ref="B226:E226"/>
    <mergeCell ref="B231:E231"/>
    <mergeCell ref="B191:E191"/>
    <mergeCell ref="B198:E198"/>
    <mergeCell ref="B203:E203"/>
    <mergeCell ref="B246:E246"/>
    <mergeCell ref="B251:E251"/>
    <mergeCell ref="B164:E164"/>
    <mergeCell ref="B169:E169"/>
    <mergeCell ref="B174:E174"/>
    <mergeCell ref="B179:E179"/>
    <mergeCell ref="B186:F186"/>
    <mergeCell ref="B145:C145"/>
    <mergeCell ref="B146:C146"/>
    <mergeCell ref="B149:E149"/>
    <mergeCell ref="B154:E154"/>
    <mergeCell ref="B159:E159"/>
    <mergeCell ref="B97:E97"/>
    <mergeCell ref="B52:F52"/>
    <mergeCell ref="B11:C11"/>
    <mergeCell ref="B57:E57"/>
    <mergeCell ref="B64:E64"/>
    <mergeCell ref="B69:E69"/>
    <mergeCell ref="B74:E74"/>
    <mergeCell ref="B87:F87"/>
    <mergeCell ref="B25:E25"/>
    <mergeCell ref="B30:E30"/>
    <mergeCell ref="B35:E35"/>
    <mergeCell ref="B40:E40"/>
    <mergeCell ref="B45:E45"/>
    <mergeCell ref="A1:I1"/>
    <mergeCell ref="B81:F81"/>
    <mergeCell ref="B15:E15"/>
    <mergeCell ref="B20:E20"/>
    <mergeCell ref="B92:E92"/>
    <mergeCell ref="H9:H10"/>
    <mergeCell ref="B9:C9"/>
    <mergeCell ref="B10:C10"/>
    <mergeCell ref="B12:C12"/>
    <mergeCell ref="B112:E112"/>
    <mergeCell ref="B117:E117"/>
    <mergeCell ref="B122:E122"/>
    <mergeCell ref="A135:I135"/>
    <mergeCell ref="B143:C143"/>
    <mergeCell ref="H143:H144"/>
    <mergeCell ref="B144:C144"/>
  </mergeCells>
  <phoneticPr fontId="74"/>
  <pageMargins left="0.51181102362204722" right="0.51181102362204722" top="0.78740157480314965" bottom="0.78740157480314965" header="0.31496062992125984" footer="0.31496062992125984"/>
  <pageSetup paperSize="9" scale="7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Planilha4">
    <tabColor rgb="FF00B050"/>
    <pageSetUpPr fitToPage="1"/>
  </sheetPr>
  <dimension ref="A1:L83"/>
  <sheetViews>
    <sheetView tabSelected="1" view="pageBreakPreview" topLeftCell="A52" zoomScale="85" zoomScaleSheetLayoutView="85" workbookViewId="0">
      <selection activeCell="L7" sqref="L7"/>
    </sheetView>
  </sheetViews>
  <sheetFormatPr defaultRowHeight="12.75"/>
  <cols>
    <col min="1" max="3" width="15.7109375" style="1" customWidth="1"/>
    <col min="4" max="4" width="63.140625" style="1" customWidth="1"/>
    <col min="5" max="5" width="9.140625" style="1"/>
    <col min="6" max="8" width="15.7109375" style="1" customWidth="1"/>
    <col min="9" max="9" width="11.7109375" style="1" bestFit="1" customWidth="1"/>
    <col min="10" max="10" width="21.85546875" style="1" customWidth="1"/>
    <col min="11" max="256" width="9.140625" style="1"/>
    <col min="257" max="257" width="12.7109375" style="1" customWidth="1"/>
    <col min="258" max="258" width="13.7109375" style="1" customWidth="1"/>
    <col min="259" max="259" width="9.140625" style="1"/>
    <col min="260" max="260" width="63.140625" style="1" customWidth="1"/>
    <col min="261" max="261" width="9.140625" style="1"/>
    <col min="262" max="262" width="12.5703125" style="1" customWidth="1"/>
    <col min="263" max="263" width="13.140625" style="1" customWidth="1"/>
    <col min="264" max="264" width="15.28515625" style="1" customWidth="1"/>
    <col min="265" max="265" width="57" style="1" customWidth="1"/>
    <col min="266" max="512" width="9.140625" style="1"/>
    <col min="513" max="513" width="12.7109375" style="1" customWidth="1"/>
    <col min="514" max="514" width="13.7109375" style="1" customWidth="1"/>
    <col min="515" max="515" width="9.140625" style="1"/>
    <col min="516" max="516" width="63.140625" style="1" customWidth="1"/>
    <col min="517" max="517" width="9.140625" style="1"/>
    <col min="518" max="518" width="12.5703125" style="1" customWidth="1"/>
    <col min="519" max="519" width="13.140625" style="1" customWidth="1"/>
    <col min="520" max="520" width="15.28515625" style="1" customWidth="1"/>
    <col min="521" max="521" width="57" style="1" customWidth="1"/>
    <col min="522" max="768" width="9.140625" style="1"/>
    <col min="769" max="769" width="12.7109375" style="1" customWidth="1"/>
    <col min="770" max="770" width="13.7109375" style="1" customWidth="1"/>
    <col min="771" max="771" width="9.140625" style="1"/>
    <col min="772" max="772" width="63.140625" style="1" customWidth="1"/>
    <col min="773" max="773" width="9.140625" style="1"/>
    <col min="774" max="774" width="12.5703125" style="1" customWidth="1"/>
    <col min="775" max="775" width="13.140625" style="1" customWidth="1"/>
    <col min="776" max="776" width="15.28515625" style="1" customWidth="1"/>
    <col min="777" max="777" width="57" style="1" customWidth="1"/>
    <col min="778" max="1024" width="9.140625" style="1"/>
    <col min="1025" max="1025" width="12.7109375" style="1" customWidth="1"/>
    <col min="1026" max="1026" width="13.7109375" style="1" customWidth="1"/>
    <col min="1027" max="1027" width="9.140625" style="1"/>
    <col min="1028" max="1028" width="63.140625" style="1" customWidth="1"/>
    <col min="1029" max="1029" width="9.140625" style="1"/>
    <col min="1030" max="1030" width="12.5703125" style="1" customWidth="1"/>
    <col min="1031" max="1031" width="13.140625" style="1" customWidth="1"/>
    <col min="1032" max="1032" width="15.28515625" style="1" customWidth="1"/>
    <col min="1033" max="1033" width="57" style="1" customWidth="1"/>
    <col min="1034" max="1280" width="9.140625" style="1"/>
    <col min="1281" max="1281" width="12.7109375" style="1" customWidth="1"/>
    <col min="1282" max="1282" width="13.7109375" style="1" customWidth="1"/>
    <col min="1283" max="1283" width="9.140625" style="1"/>
    <col min="1284" max="1284" width="63.140625" style="1" customWidth="1"/>
    <col min="1285" max="1285" width="9.140625" style="1"/>
    <col min="1286" max="1286" width="12.5703125" style="1" customWidth="1"/>
    <col min="1287" max="1287" width="13.140625" style="1" customWidth="1"/>
    <col min="1288" max="1288" width="15.28515625" style="1" customWidth="1"/>
    <col min="1289" max="1289" width="57" style="1" customWidth="1"/>
    <col min="1290" max="1536" width="9.140625" style="1"/>
    <col min="1537" max="1537" width="12.7109375" style="1" customWidth="1"/>
    <col min="1538" max="1538" width="13.7109375" style="1" customWidth="1"/>
    <col min="1539" max="1539" width="9.140625" style="1"/>
    <col min="1540" max="1540" width="63.140625" style="1" customWidth="1"/>
    <col min="1541" max="1541" width="9.140625" style="1"/>
    <col min="1542" max="1542" width="12.5703125" style="1" customWidth="1"/>
    <col min="1543" max="1543" width="13.140625" style="1" customWidth="1"/>
    <col min="1544" max="1544" width="15.28515625" style="1" customWidth="1"/>
    <col min="1545" max="1545" width="57" style="1" customWidth="1"/>
    <col min="1546" max="1792" width="9.140625" style="1"/>
    <col min="1793" max="1793" width="12.7109375" style="1" customWidth="1"/>
    <col min="1794" max="1794" width="13.7109375" style="1" customWidth="1"/>
    <col min="1795" max="1795" width="9.140625" style="1"/>
    <col min="1796" max="1796" width="63.140625" style="1" customWidth="1"/>
    <col min="1797" max="1797" width="9.140625" style="1"/>
    <col min="1798" max="1798" width="12.5703125" style="1" customWidth="1"/>
    <col min="1799" max="1799" width="13.140625" style="1" customWidth="1"/>
    <col min="1800" max="1800" width="15.28515625" style="1" customWidth="1"/>
    <col min="1801" max="1801" width="57" style="1" customWidth="1"/>
    <col min="1802" max="2048" width="9.140625" style="1"/>
    <col min="2049" max="2049" width="12.7109375" style="1" customWidth="1"/>
    <col min="2050" max="2050" width="13.7109375" style="1" customWidth="1"/>
    <col min="2051" max="2051" width="9.140625" style="1"/>
    <col min="2052" max="2052" width="63.140625" style="1" customWidth="1"/>
    <col min="2053" max="2053" width="9.140625" style="1"/>
    <col min="2054" max="2054" width="12.5703125" style="1" customWidth="1"/>
    <col min="2055" max="2055" width="13.140625" style="1" customWidth="1"/>
    <col min="2056" max="2056" width="15.28515625" style="1" customWidth="1"/>
    <col min="2057" max="2057" width="57" style="1" customWidth="1"/>
    <col min="2058" max="2304" width="9.140625" style="1"/>
    <col min="2305" max="2305" width="12.7109375" style="1" customWidth="1"/>
    <col min="2306" max="2306" width="13.7109375" style="1" customWidth="1"/>
    <col min="2307" max="2307" width="9.140625" style="1"/>
    <col min="2308" max="2308" width="63.140625" style="1" customWidth="1"/>
    <col min="2309" max="2309" width="9.140625" style="1"/>
    <col min="2310" max="2310" width="12.5703125" style="1" customWidth="1"/>
    <col min="2311" max="2311" width="13.140625" style="1" customWidth="1"/>
    <col min="2312" max="2312" width="15.28515625" style="1" customWidth="1"/>
    <col min="2313" max="2313" width="57" style="1" customWidth="1"/>
    <col min="2314" max="2560" width="9.140625" style="1"/>
    <col min="2561" max="2561" width="12.7109375" style="1" customWidth="1"/>
    <col min="2562" max="2562" width="13.7109375" style="1" customWidth="1"/>
    <col min="2563" max="2563" width="9.140625" style="1"/>
    <col min="2564" max="2564" width="63.140625" style="1" customWidth="1"/>
    <col min="2565" max="2565" width="9.140625" style="1"/>
    <col min="2566" max="2566" width="12.5703125" style="1" customWidth="1"/>
    <col min="2567" max="2567" width="13.140625" style="1" customWidth="1"/>
    <col min="2568" max="2568" width="15.28515625" style="1" customWidth="1"/>
    <col min="2569" max="2569" width="57" style="1" customWidth="1"/>
    <col min="2570" max="2816" width="9.140625" style="1"/>
    <col min="2817" max="2817" width="12.7109375" style="1" customWidth="1"/>
    <col min="2818" max="2818" width="13.7109375" style="1" customWidth="1"/>
    <col min="2819" max="2819" width="9.140625" style="1"/>
    <col min="2820" max="2820" width="63.140625" style="1" customWidth="1"/>
    <col min="2821" max="2821" width="9.140625" style="1"/>
    <col min="2822" max="2822" width="12.5703125" style="1" customWidth="1"/>
    <col min="2823" max="2823" width="13.140625" style="1" customWidth="1"/>
    <col min="2824" max="2824" width="15.28515625" style="1" customWidth="1"/>
    <col min="2825" max="2825" width="57" style="1" customWidth="1"/>
    <col min="2826" max="3072" width="9.140625" style="1"/>
    <col min="3073" max="3073" width="12.7109375" style="1" customWidth="1"/>
    <col min="3074" max="3074" width="13.7109375" style="1" customWidth="1"/>
    <col min="3075" max="3075" width="9.140625" style="1"/>
    <col min="3076" max="3076" width="63.140625" style="1" customWidth="1"/>
    <col min="3077" max="3077" width="9.140625" style="1"/>
    <col min="3078" max="3078" width="12.5703125" style="1" customWidth="1"/>
    <col min="3079" max="3079" width="13.140625" style="1" customWidth="1"/>
    <col min="3080" max="3080" width="15.28515625" style="1" customWidth="1"/>
    <col min="3081" max="3081" width="57" style="1" customWidth="1"/>
    <col min="3082" max="3328" width="9.140625" style="1"/>
    <col min="3329" max="3329" width="12.7109375" style="1" customWidth="1"/>
    <col min="3330" max="3330" width="13.7109375" style="1" customWidth="1"/>
    <col min="3331" max="3331" width="9.140625" style="1"/>
    <col min="3332" max="3332" width="63.140625" style="1" customWidth="1"/>
    <col min="3333" max="3333" width="9.140625" style="1"/>
    <col min="3334" max="3334" width="12.5703125" style="1" customWidth="1"/>
    <col min="3335" max="3335" width="13.140625" style="1" customWidth="1"/>
    <col min="3336" max="3336" width="15.28515625" style="1" customWidth="1"/>
    <col min="3337" max="3337" width="57" style="1" customWidth="1"/>
    <col min="3338" max="3584" width="9.140625" style="1"/>
    <col min="3585" max="3585" width="12.7109375" style="1" customWidth="1"/>
    <col min="3586" max="3586" width="13.7109375" style="1" customWidth="1"/>
    <col min="3587" max="3587" width="9.140625" style="1"/>
    <col min="3588" max="3588" width="63.140625" style="1" customWidth="1"/>
    <col min="3589" max="3589" width="9.140625" style="1"/>
    <col min="3590" max="3590" width="12.5703125" style="1" customWidth="1"/>
    <col min="3591" max="3591" width="13.140625" style="1" customWidth="1"/>
    <col min="3592" max="3592" width="15.28515625" style="1" customWidth="1"/>
    <col min="3593" max="3593" width="57" style="1" customWidth="1"/>
    <col min="3594" max="3840" width="9.140625" style="1"/>
    <col min="3841" max="3841" width="12.7109375" style="1" customWidth="1"/>
    <col min="3842" max="3842" width="13.7109375" style="1" customWidth="1"/>
    <col min="3843" max="3843" width="9.140625" style="1"/>
    <col min="3844" max="3844" width="63.140625" style="1" customWidth="1"/>
    <col min="3845" max="3845" width="9.140625" style="1"/>
    <col min="3846" max="3846" width="12.5703125" style="1" customWidth="1"/>
    <col min="3847" max="3847" width="13.140625" style="1" customWidth="1"/>
    <col min="3848" max="3848" width="15.28515625" style="1" customWidth="1"/>
    <col min="3849" max="3849" width="57" style="1" customWidth="1"/>
    <col min="3850" max="4096" width="9.140625" style="1"/>
    <col min="4097" max="4097" width="12.7109375" style="1" customWidth="1"/>
    <col min="4098" max="4098" width="13.7109375" style="1" customWidth="1"/>
    <col min="4099" max="4099" width="9.140625" style="1"/>
    <col min="4100" max="4100" width="63.140625" style="1" customWidth="1"/>
    <col min="4101" max="4101" width="9.140625" style="1"/>
    <col min="4102" max="4102" width="12.5703125" style="1" customWidth="1"/>
    <col min="4103" max="4103" width="13.140625" style="1" customWidth="1"/>
    <col min="4104" max="4104" width="15.28515625" style="1" customWidth="1"/>
    <col min="4105" max="4105" width="57" style="1" customWidth="1"/>
    <col min="4106" max="4352" width="9.140625" style="1"/>
    <col min="4353" max="4353" width="12.7109375" style="1" customWidth="1"/>
    <col min="4354" max="4354" width="13.7109375" style="1" customWidth="1"/>
    <col min="4355" max="4355" width="9.140625" style="1"/>
    <col min="4356" max="4356" width="63.140625" style="1" customWidth="1"/>
    <col min="4357" max="4357" width="9.140625" style="1"/>
    <col min="4358" max="4358" width="12.5703125" style="1" customWidth="1"/>
    <col min="4359" max="4359" width="13.140625" style="1" customWidth="1"/>
    <col min="4360" max="4360" width="15.28515625" style="1" customWidth="1"/>
    <col min="4361" max="4361" width="57" style="1" customWidth="1"/>
    <col min="4362" max="4608" width="9.140625" style="1"/>
    <col min="4609" max="4609" width="12.7109375" style="1" customWidth="1"/>
    <col min="4610" max="4610" width="13.7109375" style="1" customWidth="1"/>
    <col min="4611" max="4611" width="9.140625" style="1"/>
    <col min="4612" max="4612" width="63.140625" style="1" customWidth="1"/>
    <col min="4613" max="4613" width="9.140625" style="1"/>
    <col min="4614" max="4614" width="12.5703125" style="1" customWidth="1"/>
    <col min="4615" max="4615" width="13.140625" style="1" customWidth="1"/>
    <col min="4616" max="4616" width="15.28515625" style="1" customWidth="1"/>
    <col min="4617" max="4617" width="57" style="1" customWidth="1"/>
    <col min="4618" max="4864" width="9.140625" style="1"/>
    <col min="4865" max="4865" width="12.7109375" style="1" customWidth="1"/>
    <col min="4866" max="4866" width="13.7109375" style="1" customWidth="1"/>
    <col min="4867" max="4867" width="9.140625" style="1"/>
    <col min="4868" max="4868" width="63.140625" style="1" customWidth="1"/>
    <col min="4869" max="4869" width="9.140625" style="1"/>
    <col min="4870" max="4870" width="12.5703125" style="1" customWidth="1"/>
    <col min="4871" max="4871" width="13.140625" style="1" customWidth="1"/>
    <col min="4872" max="4872" width="15.28515625" style="1" customWidth="1"/>
    <col min="4873" max="4873" width="57" style="1" customWidth="1"/>
    <col min="4874" max="5120" width="9.140625" style="1"/>
    <col min="5121" max="5121" width="12.7109375" style="1" customWidth="1"/>
    <col min="5122" max="5122" width="13.7109375" style="1" customWidth="1"/>
    <col min="5123" max="5123" width="9.140625" style="1"/>
    <col min="5124" max="5124" width="63.140625" style="1" customWidth="1"/>
    <col min="5125" max="5125" width="9.140625" style="1"/>
    <col min="5126" max="5126" width="12.5703125" style="1" customWidth="1"/>
    <col min="5127" max="5127" width="13.140625" style="1" customWidth="1"/>
    <col min="5128" max="5128" width="15.28515625" style="1" customWidth="1"/>
    <col min="5129" max="5129" width="57" style="1" customWidth="1"/>
    <col min="5130" max="5376" width="9.140625" style="1"/>
    <col min="5377" max="5377" width="12.7109375" style="1" customWidth="1"/>
    <col min="5378" max="5378" width="13.7109375" style="1" customWidth="1"/>
    <col min="5379" max="5379" width="9.140625" style="1"/>
    <col min="5380" max="5380" width="63.140625" style="1" customWidth="1"/>
    <col min="5381" max="5381" width="9.140625" style="1"/>
    <col min="5382" max="5382" width="12.5703125" style="1" customWidth="1"/>
    <col min="5383" max="5383" width="13.140625" style="1" customWidth="1"/>
    <col min="5384" max="5384" width="15.28515625" style="1" customWidth="1"/>
    <col min="5385" max="5385" width="57" style="1" customWidth="1"/>
    <col min="5386" max="5632" width="9.140625" style="1"/>
    <col min="5633" max="5633" width="12.7109375" style="1" customWidth="1"/>
    <col min="5634" max="5634" width="13.7109375" style="1" customWidth="1"/>
    <col min="5635" max="5635" width="9.140625" style="1"/>
    <col min="5636" max="5636" width="63.140625" style="1" customWidth="1"/>
    <col min="5637" max="5637" width="9.140625" style="1"/>
    <col min="5638" max="5638" width="12.5703125" style="1" customWidth="1"/>
    <col min="5639" max="5639" width="13.140625" style="1" customWidth="1"/>
    <col min="5640" max="5640" width="15.28515625" style="1" customWidth="1"/>
    <col min="5641" max="5641" width="57" style="1" customWidth="1"/>
    <col min="5642" max="5888" width="9.140625" style="1"/>
    <col min="5889" max="5889" width="12.7109375" style="1" customWidth="1"/>
    <col min="5890" max="5890" width="13.7109375" style="1" customWidth="1"/>
    <col min="5891" max="5891" width="9.140625" style="1"/>
    <col min="5892" max="5892" width="63.140625" style="1" customWidth="1"/>
    <col min="5893" max="5893" width="9.140625" style="1"/>
    <col min="5894" max="5894" width="12.5703125" style="1" customWidth="1"/>
    <col min="5895" max="5895" width="13.140625" style="1" customWidth="1"/>
    <col min="5896" max="5896" width="15.28515625" style="1" customWidth="1"/>
    <col min="5897" max="5897" width="57" style="1" customWidth="1"/>
    <col min="5898" max="6144" width="9.140625" style="1"/>
    <col min="6145" max="6145" width="12.7109375" style="1" customWidth="1"/>
    <col min="6146" max="6146" width="13.7109375" style="1" customWidth="1"/>
    <col min="6147" max="6147" width="9.140625" style="1"/>
    <col min="6148" max="6148" width="63.140625" style="1" customWidth="1"/>
    <col min="6149" max="6149" width="9.140625" style="1"/>
    <col min="6150" max="6150" width="12.5703125" style="1" customWidth="1"/>
    <col min="6151" max="6151" width="13.140625" style="1" customWidth="1"/>
    <col min="6152" max="6152" width="15.28515625" style="1" customWidth="1"/>
    <col min="6153" max="6153" width="57" style="1" customWidth="1"/>
    <col min="6154" max="6400" width="9.140625" style="1"/>
    <col min="6401" max="6401" width="12.7109375" style="1" customWidth="1"/>
    <col min="6402" max="6402" width="13.7109375" style="1" customWidth="1"/>
    <col min="6403" max="6403" width="9.140625" style="1"/>
    <col min="6404" max="6404" width="63.140625" style="1" customWidth="1"/>
    <col min="6405" max="6405" width="9.140625" style="1"/>
    <col min="6406" max="6406" width="12.5703125" style="1" customWidth="1"/>
    <col min="6407" max="6407" width="13.140625" style="1" customWidth="1"/>
    <col min="6408" max="6408" width="15.28515625" style="1" customWidth="1"/>
    <col min="6409" max="6409" width="57" style="1" customWidth="1"/>
    <col min="6410" max="6656" width="9.140625" style="1"/>
    <col min="6657" max="6657" width="12.7109375" style="1" customWidth="1"/>
    <col min="6658" max="6658" width="13.7109375" style="1" customWidth="1"/>
    <col min="6659" max="6659" width="9.140625" style="1"/>
    <col min="6660" max="6660" width="63.140625" style="1" customWidth="1"/>
    <col min="6661" max="6661" width="9.140625" style="1"/>
    <col min="6662" max="6662" width="12.5703125" style="1" customWidth="1"/>
    <col min="6663" max="6663" width="13.140625" style="1" customWidth="1"/>
    <col min="6664" max="6664" width="15.28515625" style="1" customWidth="1"/>
    <col min="6665" max="6665" width="57" style="1" customWidth="1"/>
    <col min="6666" max="6912" width="9.140625" style="1"/>
    <col min="6913" max="6913" width="12.7109375" style="1" customWidth="1"/>
    <col min="6914" max="6914" width="13.7109375" style="1" customWidth="1"/>
    <col min="6915" max="6915" width="9.140625" style="1"/>
    <col min="6916" max="6916" width="63.140625" style="1" customWidth="1"/>
    <col min="6917" max="6917" width="9.140625" style="1"/>
    <col min="6918" max="6918" width="12.5703125" style="1" customWidth="1"/>
    <col min="6919" max="6919" width="13.140625" style="1" customWidth="1"/>
    <col min="6920" max="6920" width="15.28515625" style="1" customWidth="1"/>
    <col min="6921" max="6921" width="57" style="1" customWidth="1"/>
    <col min="6922" max="7168" width="9.140625" style="1"/>
    <col min="7169" max="7169" width="12.7109375" style="1" customWidth="1"/>
    <col min="7170" max="7170" width="13.7109375" style="1" customWidth="1"/>
    <col min="7171" max="7171" width="9.140625" style="1"/>
    <col min="7172" max="7172" width="63.140625" style="1" customWidth="1"/>
    <col min="7173" max="7173" width="9.140625" style="1"/>
    <col min="7174" max="7174" width="12.5703125" style="1" customWidth="1"/>
    <col min="7175" max="7175" width="13.140625" style="1" customWidth="1"/>
    <col min="7176" max="7176" width="15.28515625" style="1" customWidth="1"/>
    <col min="7177" max="7177" width="57" style="1" customWidth="1"/>
    <col min="7178" max="7424" width="9.140625" style="1"/>
    <col min="7425" max="7425" width="12.7109375" style="1" customWidth="1"/>
    <col min="7426" max="7426" width="13.7109375" style="1" customWidth="1"/>
    <col min="7427" max="7427" width="9.140625" style="1"/>
    <col min="7428" max="7428" width="63.140625" style="1" customWidth="1"/>
    <col min="7429" max="7429" width="9.140625" style="1"/>
    <col min="7430" max="7430" width="12.5703125" style="1" customWidth="1"/>
    <col min="7431" max="7431" width="13.140625" style="1" customWidth="1"/>
    <col min="7432" max="7432" width="15.28515625" style="1" customWidth="1"/>
    <col min="7433" max="7433" width="57" style="1" customWidth="1"/>
    <col min="7434" max="7680" width="9.140625" style="1"/>
    <col min="7681" max="7681" width="12.7109375" style="1" customWidth="1"/>
    <col min="7682" max="7682" width="13.7109375" style="1" customWidth="1"/>
    <col min="7683" max="7683" width="9.140625" style="1"/>
    <col min="7684" max="7684" width="63.140625" style="1" customWidth="1"/>
    <col min="7685" max="7685" width="9.140625" style="1"/>
    <col min="7686" max="7686" width="12.5703125" style="1" customWidth="1"/>
    <col min="7687" max="7687" width="13.140625" style="1" customWidth="1"/>
    <col min="7688" max="7688" width="15.28515625" style="1" customWidth="1"/>
    <col min="7689" max="7689" width="57" style="1" customWidth="1"/>
    <col min="7690" max="7936" width="9.140625" style="1"/>
    <col min="7937" max="7937" width="12.7109375" style="1" customWidth="1"/>
    <col min="7938" max="7938" width="13.7109375" style="1" customWidth="1"/>
    <col min="7939" max="7939" width="9.140625" style="1"/>
    <col min="7940" max="7940" width="63.140625" style="1" customWidth="1"/>
    <col min="7941" max="7941" width="9.140625" style="1"/>
    <col min="7942" max="7942" width="12.5703125" style="1" customWidth="1"/>
    <col min="7943" max="7943" width="13.140625" style="1" customWidth="1"/>
    <col min="7944" max="7944" width="15.28515625" style="1" customWidth="1"/>
    <col min="7945" max="7945" width="57" style="1" customWidth="1"/>
    <col min="7946" max="8192" width="9.140625" style="1"/>
    <col min="8193" max="8193" width="12.7109375" style="1" customWidth="1"/>
    <col min="8194" max="8194" width="13.7109375" style="1" customWidth="1"/>
    <col min="8195" max="8195" width="9.140625" style="1"/>
    <col min="8196" max="8196" width="63.140625" style="1" customWidth="1"/>
    <col min="8197" max="8197" width="9.140625" style="1"/>
    <col min="8198" max="8198" width="12.5703125" style="1" customWidth="1"/>
    <col min="8199" max="8199" width="13.140625" style="1" customWidth="1"/>
    <col min="8200" max="8200" width="15.28515625" style="1" customWidth="1"/>
    <col min="8201" max="8201" width="57" style="1" customWidth="1"/>
    <col min="8202" max="8448" width="9.140625" style="1"/>
    <col min="8449" max="8449" width="12.7109375" style="1" customWidth="1"/>
    <col min="8450" max="8450" width="13.7109375" style="1" customWidth="1"/>
    <col min="8451" max="8451" width="9.140625" style="1"/>
    <col min="8452" max="8452" width="63.140625" style="1" customWidth="1"/>
    <col min="8453" max="8453" width="9.140625" style="1"/>
    <col min="8454" max="8454" width="12.5703125" style="1" customWidth="1"/>
    <col min="8455" max="8455" width="13.140625" style="1" customWidth="1"/>
    <col min="8456" max="8456" width="15.28515625" style="1" customWidth="1"/>
    <col min="8457" max="8457" width="57" style="1" customWidth="1"/>
    <col min="8458" max="8704" width="9.140625" style="1"/>
    <col min="8705" max="8705" width="12.7109375" style="1" customWidth="1"/>
    <col min="8706" max="8706" width="13.7109375" style="1" customWidth="1"/>
    <col min="8707" max="8707" width="9.140625" style="1"/>
    <col min="8708" max="8708" width="63.140625" style="1" customWidth="1"/>
    <col min="8709" max="8709" width="9.140625" style="1"/>
    <col min="8710" max="8710" width="12.5703125" style="1" customWidth="1"/>
    <col min="8711" max="8711" width="13.140625" style="1" customWidth="1"/>
    <col min="8712" max="8712" width="15.28515625" style="1" customWidth="1"/>
    <col min="8713" max="8713" width="57" style="1" customWidth="1"/>
    <col min="8714" max="8960" width="9.140625" style="1"/>
    <col min="8961" max="8961" width="12.7109375" style="1" customWidth="1"/>
    <col min="8962" max="8962" width="13.7109375" style="1" customWidth="1"/>
    <col min="8963" max="8963" width="9.140625" style="1"/>
    <col min="8964" max="8964" width="63.140625" style="1" customWidth="1"/>
    <col min="8965" max="8965" width="9.140625" style="1"/>
    <col min="8966" max="8966" width="12.5703125" style="1" customWidth="1"/>
    <col min="8967" max="8967" width="13.140625" style="1" customWidth="1"/>
    <col min="8968" max="8968" width="15.28515625" style="1" customWidth="1"/>
    <col min="8969" max="8969" width="57" style="1" customWidth="1"/>
    <col min="8970" max="9216" width="9.140625" style="1"/>
    <col min="9217" max="9217" width="12.7109375" style="1" customWidth="1"/>
    <col min="9218" max="9218" width="13.7109375" style="1" customWidth="1"/>
    <col min="9219" max="9219" width="9.140625" style="1"/>
    <col min="9220" max="9220" width="63.140625" style="1" customWidth="1"/>
    <col min="9221" max="9221" width="9.140625" style="1"/>
    <col min="9222" max="9222" width="12.5703125" style="1" customWidth="1"/>
    <col min="9223" max="9223" width="13.140625" style="1" customWidth="1"/>
    <col min="9224" max="9224" width="15.28515625" style="1" customWidth="1"/>
    <col min="9225" max="9225" width="57" style="1" customWidth="1"/>
    <col min="9226" max="9472" width="9.140625" style="1"/>
    <col min="9473" max="9473" width="12.7109375" style="1" customWidth="1"/>
    <col min="9474" max="9474" width="13.7109375" style="1" customWidth="1"/>
    <col min="9475" max="9475" width="9.140625" style="1"/>
    <col min="9476" max="9476" width="63.140625" style="1" customWidth="1"/>
    <col min="9477" max="9477" width="9.140625" style="1"/>
    <col min="9478" max="9478" width="12.5703125" style="1" customWidth="1"/>
    <col min="9479" max="9479" width="13.140625" style="1" customWidth="1"/>
    <col min="9480" max="9480" width="15.28515625" style="1" customWidth="1"/>
    <col min="9481" max="9481" width="57" style="1" customWidth="1"/>
    <col min="9482" max="9728" width="9.140625" style="1"/>
    <col min="9729" max="9729" width="12.7109375" style="1" customWidth="1"/>
    <col min="9730" max="9730" width="13.7109375" style="1" customWidth="1"/>
    <col min="9731" max="9731" width="9.140625" style="1"/>
    <col min="9732" max="9732" width="63.140625" style="1" customWidth="1"/>
    <col min="9733" max="9733" width="9.140625" style="1"/>
    <col min="9734" max="9734" width="12.5703125" style="1" customWidth="1"/>
    <col min="9735" max="9735" width="13.140625" style="1" customWidth="1"/>
    <col min="9736" max="9736" width="15.28515625" style="1" customWidth="1"/>
    <col min="9737" max="9737" width="57" style="1" customWidth="1"/>
    <col min="9738" max="9984" width="9.140625" style="1"/>
    <col min="9985" max="9985" width="12.7109375" style="1" customWidth="1"/>
    <col min="9986" max="9986" width="13.7109375" style="1" customWidth="1"/>
    <col min="9987" max="9987" width="9.140625" style="1"/>
    <col min="9988" max="9988" width="63.140625" style="1" customWidth="1"/>
    <col min="9989" max="9989" width="9.140625" style="1"/>
    <col min="9990" max="9990" width="12.5703125" style="1" customWidth="1"/>
    <col min="9991" max="9991" width="13.140625" style="1" customWidth="1"/>
    <col min="9992" max="9992" width="15.28515625" style="1" customWidth="1"/>
    <col min="9993" max="9993" width="57" style="1" customWidth="1"/>
    <col min="9994" max="10240" width="9.140625" style="1"/>
    <col min="10241" max="10241" width="12.7109375" style="1" customWidth="1"/>
    <col min="10242" max="10242" width="13.7109375" style="1" customWidth="1"/>
    <col min="10243" max="10243" width="9.140625" style="1"/>
    <col min="10244" max="10244" width="63.140625" style="1" customWidth="1"/>
    <col min="10245" max="10245" width="9.140625" style="1"/>
    <col min="10246" max="10246" width="12.5703125" style="1" customWidth="1"/>
    <col min="10247" max="10247" width="13.140625" style="1" customWidth="1"/>
    <col min="10248" max="10248" width="15.28515625" style="1" customWidth="1"/>
    <col min="10249" max="10249" width="57" style="1" customWidth="1"/>
    <col min="10250" max="10496" width="9.140625" style="1"/>
    <col min="10497" max="10497" width="12.7109375" style="1" customWidth="1"/>
    <col min="10498" max="10498" width="13.7109375" style="1" customWidth="1"/>
    <col min="10499" max="10499" width="9.140625" style="1"/>
    <col min="10500" max="10500" width="63.140625" style="1" customWidth="1"/>
    <col min="10501" max="10501" width="9.140625" style="1"/>
    <col min="10502" max="10502" width="12.5703125" style="1" customWidth="1"/>
    <col min="10503" max="10503" width="13.140625" style="1" customWidth="1"/>
    <col min="10504" max="10504" width="15.28515625" style="1" customWidth="1"/>
    <col min="10505" max="10505" width="57" style="1" customWidth="1"/>
    <col min="10506" max="10752" width="9.140625" style="1"/>
    <col min="10753" max="10753" width="12.7109375" style="1" customWidth="1"/>
    <col min="10754" max="10754" width="13.7109375" style="1" customWidth="1"/>
    <col min="10755" max="10755" width="9.140625" style="1"/>
    <col min="10756" max="10756" width="63.140625" style="1" customWidth="1"/>
    <col min="10757" max="10757" width="9.140625" style="1"/>
    <col min="10758" max="10758" width="12.5703125" style="1" customWidth="1"/>
    <col min="10759" max="10759" width="13.140625" style="1" customWidth="1"/>
    <col min="10760" max="10760" width="15.28515625" style="1" customWidth="1"/>
    <col min="10761" max="10761" width="57" style="1" customWidth="1"/>
    <col min="10762" max="11008" width="9.140625" style="1"/>
    <col min="11009" max="11009" width="12.7109375" style="1" customWidth="1"/>
    <col min="11010" max="11010" width="13.7109375" style="1" customWidth="1"/>
    <col min="11011" max="11011" width="9.140625" style="1"/>
    <col min="11012" max="11012" width="63.140625" style="1" customWidth="1"/>
    <col min="11013" max="11013" width="9.140625" style="1"/>
    <col min="11014" max="11014" width="12.5703125" style="1" customWidth="1"/>
    <col min="11015" max="11015" width="13.140625" style="1" customWidth="1"/>
    <col min="11016" max="11016" width="15.28515625" style="1" customWidth="1"/>
    <col min="11017" max="11017" width="57" style="1" customWidth="1"/>
    <col min="11018" max="11264" width="9.140625" style="1"/>
    <col min="11265" max="11265" width="12.7109375" style="1" customWidth="1"/>
    <col min="11266" max="11266" width="13.7109375" style="1" customWidth="1"/>
    <col min="11267" max="11267" width="9.140625" style="1"/>
    <col min="11268" max="11268" width="63.140625" style="1" customWidth="1"/>
    <col min="11269" max="11269" width="9.140625" style="1"/>
    <col min="11270" max="11270" width="12.5703125" style="1" customWidth="1"/>
    <col min="11271" max="11271" width="13.140625" style="1" customWidth="1"/>
    <col min="11272" max="11272" width="15.28515625" style="1" customWidth="1"/>
    <col min="11273" max="11273" width="57" style="1" customWidth="1"/>
    <col min="11274" max="11520" width="9.140625" style="1"/>
    <col min="11521" max="11521" width="12.7109375" style="1" customWidth="1"/>
    <col min="11522" max="11522" width="13.7109375" style="1" customWidth="1"/>
    <col min="11523" max="11523" width="9.140625" style="1"/>
    <col min="11524" max="11524" width="63.140625" style="1" customWidth="1"/>
    <col min="11525" max="11525" width="9.140625" style="1"/>
    <col min="11526" max="11526" width="12.5703125" style="1" customWidth="1"/>
    <col min="11527" max="11527" width="13.140625" style="1" customWidth="1"/>
    <col min="11528" max="11528" width="15.28515625" style="1" customWidth="1"/>
    <col min="11529" max="11529" width="57" style="1" customWidth="1"/>
    <col min="11530" max="11776" width="9.140625" style="1"/>
    <col min="11777" max="11777" width="12.7109375" style="1" customWidth="1"/>
    <col min="11778" max="11778" width="13.7109375" style="1" customWidth="1"/>
    <col min="11779" max="11779" width="9.140625" style="1"/>
    <col min="11780" max="11780" width="63.140625" style="1" customWidth="1"/>
    <col min="11781" max="11781" width="9.140625" style="1"/>
    <col min="11782" max="11782" width="12.5703125" style="1" customWidth="1"/>
    <col min="11783" max="11783" width="13.140625" style="1" customWidth="1"/>
    <col min="11784" max="11784" width="15.28515625" style="1" customWidth="1"/>
    <col min="11785" max="11785" width="57" style="1" customWidth="1"/>
    <col min="11786" max="12032" width="9.140625" style="1"/>
    <col min="12033" max="12033" width="12.7109375" style="1" customWidth="1"/>
    <col min="12034" max="12034" width="13.7109375" style="1" customWidth="1"/>
    <col min="12035" max="12035" width="9.140625" style="1"/>
    <col min="12036" max="12036" width="63.140625" style="1" customWidth="1"/>
    <col min="12037" max="12037" width="9.140625" style="1"/>
    <col min="12038" max="12038" width="12.5703125" style="1" customWidth="1"/>
    <col min="12039" max="12039" width="13.140625" style="1" customWidth="1"/>
    <col min="12040" max="12040" width="15.28515625" style="1" customWidth="1"/>
    <col min="12041" max="12041" width="57" style="1" customWidth="1"/>
    <col min="12042" max="12288" width="9.140625" style="1"/>
    <col min="12289" max="12289" width="12.7109375" style="1" customWidth="1"/>
    <col min="12290" max="12290" width="13.7109375" style="1" customWidth="1"/>
    <col min="12291" max="12291" width="9.140625" style="1"/>
    <col min="12292" max="12292" width="63.140625" style="1" customWidth="1"/>
    <col min="12293" max="12293" width="9.140625" style="1"/>
    <col min="12294" max="12294" width="12.5703125" style="1" customWidth="1"/>
    <col min="12295" max="12295" width="13.140625" style="1" customWidth="1"/>
    <col min="12296" max="12296" width="15.28515625" style="1" customWidth="1"/>
    <col min="12297" max="12297" width="57" style="1" customWidth="1"/>
    <col min="12298" max="12544" width="9.140625" style="1"/>
    <col min="12545" max="12545" width="12.7109375" style="1" customWidth="1"/>
    <col min="12546" max="12546" width="13.7109375" style="1" customWidth="1"/>
    <col min="12547" max="12547" width="9.140625" style="1"/>
    <col min="12548" max="12548" width="63.140625" style="1" customWidth="1"/>
    <col min="12549" max="12549" width="9.140625" style="1"/>
    <col min="12550" max="12550" width="12.5703125" style="1" customWidth="1"/>
    <col min="12551" max="12551" width="13.140625" style="1" customWidth="1"/>
    <col min="12552" max="12552" width="15.28515625" style="1" customWidth="1"/>
    <col min="12553" max="12553" width="57" style="1" customWidth="1"/>
    <col min="12554" max="12800" width="9.140625" style="1"/>
    <col min="12801" max="12801" width="12.7109375" style="1" customWidth="1"/>
    <col min="12802" max="12802" width="13.7109375" style="1" customWidth="1"/>
    <col min="12803" max="12803" width="9.140625" style="1"/>
    <col min="12804" max="12804" width="63.140625" style="1" customWidth="1"/>
    <col min="12805" max="12805" width="9.140625" style="1"/>
    <col min="12806" max="12806" width="12.5703125" style="1" customWidth="1"/>
    <col min="12807" max="12807" width="13.140625" style="1" customWidth="1"/>
    <col min="12808" max="12808" width="15.28515625" style="1" customWidth="1"/>
    <col min="12809" max="12809" width="57" style="1" customWidth="1"/>
    <col min="12810" max="13056" width="9.140625" style="1"/>
    <col min="13057" max="13057" width="12.7109375" style="1" customWidth="1"/>
    <col min="13058" max="13058" width="13.7109375" style="1" customWidth="1"/>
    <col min="13059" max="13059" width="9.140625" style="1"/>
    <col min="13060" max="13060" width="63.140625" style="1" customWidth="1"/>
    <col min="13061" max="13061" width="9.140625" style="1"/>
    <col min="13062" max="13062" width="12.5703125" style="1" customWidth="1"/>
    <col min="13063" max="13063" width="13.140625" style="1" customWidth="1"/>
    <col min="13064" max="13064" width="15.28515625" style="1" customWidth="1"/>
    <col min="13065" max="13065" width="57" style="1" customWidth="1"/>
    <col min="13066" max="13312" width="9.140625" style="1"/>
    <col min="13313" max="13313" width="12.7109375" style="1" customWidth="1"/>
    <col min="13314" max="13314" width="13.7109375" style="1" customWidth="1"/>
    <col min="13315" max="13315" width="9.140625" style="1"/>
    <col min="13316" max="13316" width="63.140625" style="1" customWidth="1"/>
    <col min="13317" max="13317" width="9.140625" style="1"/>
    <col min="13318" max="13318" width="12.5703125" style="1" customWidth="1"/>
    <col min="13319" max="13319" width="13.140625" style="1" customWidth="1"/>
    <col min="13320" max="13320" width="15.28515625" style="1" customWidth="1"/>
    <col min="13321" max="13321" width="57" style="1" customWidth="1"/>
    <col min="13322" max="13568" width="9.140625" style="1"/>
    <col min="13569" max="13569" width="12.7109375" style="1" customWidth="1"/>
    <col min="13570" max="13570" width="13.7109375" style="1" customWidth="1"/>
    <col min="13571" max="13571" width="9.140625" style="1"/>
    <col min="13572" max="13572" width="63.140625" style="1" customWidth="1"/>
    <col min="13573" max="13573" width="9.140625" style="1"/>
    <col min="13574" max="13574" width="12.5703125" style="1" customWidth="1"/>
    <col min="13575" max="13575" width="13.140625" style="1" customWidth="1"/>
    <col min="13576" max="13576" width="15.28515625" style="1" customWidth="1"/>
    <col min="13577" max="13577" width="57" style="1" customWidth="1"/>
    <col min="13578" max="13824" width="9.140625" style="1"/>
    <col min="13825" max="13825" width="12.7109375" style="1" customWidth="1"/>
    <col min="13826" max="13826" width="13.7109375" style="1" customWidth="1"/>
    <col min="13827" max="13827" width="9.140625" style="1"/>
    <col min="13828" max="13828" width="63.140625" style="1" customWidth="1"/>
    <col min="13829" max="13829" width="9.140625" style="1"/>
    <col min="13830" max="13830" width="12.5703125" style="1" customWidth="1"/>
    <col min="13831" max="13831" width="13.140625" style="1" customWidth="1"/>
    <col min="13832" max="13832" width="15.28515625" style="1" customWidth="1"/>
    <col min="13833" max="13833" width="57" style="1" customWidth="1"/>
    <col min="13834" max="14080" width="9.140625" style="1"/>
    <col min="14081" max="14081" width="12.7109375" style="1" customWidth="1"/>
    <col min="14082" max="14082" width="13.7109375" style="1" customWidth="1"/>
    <col min="14083" max="14083" width="9.140625" style="1"/>
    <col min="14084" max="14084" width="63.140625" style="1" customWidth="1"/>
    <col min="14085" max="14085" width="9.140625" style="1"/>
    <col min="14086" max="14086" width="12.5703125" style="1" customWidth="1"/>
    <col min="14087" max="14087" width="13.140625" style="1" customWidth="1"/>
    <col min="14088" max="14088" width="15.28515625" style="1" customWidth="1"/>
    <col min="14089" max="14089" width="57" style="1" customWidth="1"/>
    <col min="14090" max="14336" width="9.140625" style="1"/>
    <col min="14337" max="14337" width="12.7109375" style="1" customWidth="1"/>
    <col min="14338" max="14338" width="13.7109375" style="1" customWidth="1"/>
    <col min="14339" max="14339" width="9.140625" style="1"/>
    <col min="14340" max="14340" width="63.140625" style="1" customWidth="1"/>
    <col min="14341" max="14341" width="9.140625" style="1"/>
    <col min="14342" max="14342" width="12.5703125" style="1" customWidth="1"/>
    <col min="14343" max="14343" width="13.140625" style="1" customWidth="1"/>
    <col min="14344" max="14344" width="15.28515625" style="1" customWidth="1"/>
    <col min="14345" max="14345" width="57" style="1" customWidth="1"/>
    <col min="14346" max="14592" width="9.140625" style="1"/>
    <col min="14593" max="14593" width="12.7109375" style="1" customWidth="1"/>
    <col min="14594" max="14594" width="13.7109375" style="1" customWidth="1"/>
    <col min="14595" max="14595" width="9.140625" style="1"/>
    <col min="14596" max="14596" width="63.140625" style="1" customWidth="1"/>
    <col min="14597" max="14597" width="9.140625" style="1"/>
    <col min="14598" max="14598" width="12.5703125" style="1" customWidth="1"/>
    <col min="14599" max="14599" width="13.140625" style="1" customWidth="1"/>
    <col min="14600" max="14600" width="15.28515625" style="1" customWidth="1"/>
    <col min="14601" max="14601" width="57" style="1" customWidth="1"/>
    <col min="14602" max="14848" width="9.140625" style="1"/>
    <col min="14849" max="14849" width="12.7109375" style="1" customWidth="1"/>
    <col min="14850" max="14850" width="13.7109375" style="1" customWidth="1"/>
    <col min="14851" max="14851" width="9.140625" style="1"/>
    <col min="14852" max="14852" width="63.140625" style="1" customWidth="1"/>
    <col min="14853" max="14853" width="9.140625" style="1"/>
    <col min="14854" max="14854" width="12.5703125" style="1" customWidth="1"/>
    <col min="14855" max="14855" width="13.140625" style="1" customWidth="1"/>
    <col min="14856" max="14856" width="15.28515625" style="1" customWidth="1"/>
    <col min="14857" max="14857" width="57" style="1" customWidth="1"/>
    <col min="14858" max="15104" width="9.140625" style="1"/>
    <col min="15105" max="15105" width="12.7109375" style="1" customWidth="1"/>
    <col min="15106" max="15106" width="13.7109375" style="1" customWidth="1"/>
    <col min="15107" max="15107" width="9.140625" style="1"/>
    <col min="15108" max="15108" width="63.140625" style="1" customWidth="1"/>
    <col min="15109" max="15109" width="9.140625" style="1"/>
    <col min="15110" max="15110" width="12.5703125" style="1" customWidth="1"/>
    <col min="15111" max="15111" width="13.140625" style="1" customWidth="1"/>
    <col min="15112" max="15112" width="15.28515625" style="1" customWidth="1"/>
    <col min="15113" max="15113" width="57" style="1" customWidth="1"/>
    <col min="15114" max="15360" width="9.140625" style="1"/>
    <col min="15361" max="15361" width="12.7109375" style="1" customWidth="1"/>
    <col min="15362" max="15362" width="13.7109375" style="1" customWidth="1"/>
    <col min="15363" max="15363" width="9.140625" style="1"/>
    <col min="15364" max="15364" width="63.140625" style="1" customWidth="1"/>
    <col min="15365" max="15365" width="9.140625" style="1"/>
    <col min="15366" max="15366" width="12.5703125" style="1" customWidth="1"/>
    <col min="15367" max="15367" width="13.140625" style="1" customWidth="1"/>
    <col min="15368" max="15368" width="15.28515625" style="1" customWidth="1"/>
    <col min="15369" max="15369" width="57" style="1" customWidth="1"/>
    <col min="15370" max="15616" width="9.140625" style="1"/>
    <col min="15617" max="15617" width="12.7109375" style="1" customWidth="1"/>
    <col min="15618" max="15618" width="13.7109375" style="1" customWidth="1"/>
    <col min="15619" max="15619" width="9.140625" style="1"/>
    <col min="15620" max="15620" width="63.140625" style="1" customWidth="1"/>
    <col min="15621" max="15621" width="9.140625" style="1"/>
    <col min="15622" max="15622" width="12.5703125" style="1" customWidth="1"/>
    <col min="15623" max="15623" width="13.140625" style="1" customWidth="1"/>
    <col min="15624" max="15624" width="15.28515625" style="1" customWidth="1"/>
    <col min="15625" max="15625" width="57" style="1" customWidth="1"/>
    <col min="15626" max="15872" width="9.140625" style="1"/>
    <col min="15873" max="15873" width="12.7109375" style="1" customWidth="1"/>
    <col min="15874" max="15874" width="13.7109375" style="1" customWidth="1"/>
    <col min="15875" max="15875" width="9.140625" style="1"/>
    <col min="15876" max="15876" width="63.140625" style="1" customWidth="1"/>
    <col min="15877" max="15877" width="9.140625" style="1"/>
    <col min="15878" max="15878" width="12.5703125" style="1" customWidth="1"/>
    <col min="15879" max="15879" width="13.140625" style="1" customWidth="1"/>
    <col min="15880" max="15880" width="15.28515625" style="1" customWidth="1"/>
    <col min="15881" max="15881" width="57" style="1" customWidth="1"/>
    <col min="15882" max="16128" width="9.140625" style="1"/>
    <col min="16129" max="16129" width="12.7109375" style="1" customWidth="1"/>
    <col min="16130" max="16130" width="13.7109375" style="1" customWidth="1"/>
    <col min="16131" max="16131" width="9.140625" style="1"/>
    <col min="16132" max="16132" width="63.140625" style="1" customWidth="1"/>
    <col min="16133" max="16133" width="9.140625" style="1"/>
    <col min="16134" max="16134" width="12.5703125" style="1" customWidth="1"/>
    <col min="16135" max="16135" width="13.140625" style="1" customWidth="1"/>
    <col min="16136" max="16136" width="15.28515625" style="1" customWidth="1"/>
    <col min="16137" max="16137" width="57" style="1" customWidth="1"/>
    <col min="16138" max="16384" width="9.140625" style="1"/>
  </cols>
  <sheetData>
    <row r="1" spans="1:12">
      <c r="A1" s="459"/>
      <c r="B1" s="459"/>
      <c r="C1" s="459"/>
      <c r="D1" s="459"/>
      <c r="E1" s="459"/>
      <c r="F1" s="459"/>
      <c r="G1" s="459"/>
      <c r="H1" s="459"/>
    </row>
    <row r="2" spans="1:12">
      <c r="A2" s="459"/>
      <c r="B2" s="459"/>
      <c r="C2" s="459"/>
      <c r="D2" s="459"/>
      <c r="E2" s="459"/>
      <c r="F2" s="459"/>
      <c r="G2" s="459"/>
      <c r="H2" s="459"/>
    </row>
    <row r="3" spans="1:12" ht="25.5" customHeight="1">
      <c r="A3" s="459"/>
      <c r="B3" s="459"/>
      <c r="C3" s="459"/>
      <c r="D3" s="459"/>
      <c r="E3" s="459"/>
      <c r="F3" s="459"/>
      <c r="G3" s="459"/>
      <c r="H3" s="459"/>
    </row>
    <row r="4" spans="1:12" ht="42" customHeight="1">
      <c r="A4" s="554" t="str">
        <f>'RESUMO MODULO MINIMO'!A1</f>
        <v>EXECUÇÃO DE SERVIÇOS DE IMPLANTAÇÃO DE REVESTIMENTO PRIMÁRIO EM ESTRADAS VICINAIS DE MUNICÍPIOS DIVERSOS NA ÁREA DE ATUAÇÃO DA 2ª SUPERINTENDÊNCIA REGIONAL DA CODEVASF, NO ESTADO DA BAHIA</v>
      </c>
      <c r="B4" s="555"/>
      <c r="C4" s="555"/>
      <c r="D4" s="555"/>
      <c r="E4" s="555"/>
      <c r="F4" s="555"/>
      <c r="G4" s="555"/>
      <c r="H4" s="556"/>
    </row>
    <row r="5" spans="1:12" ht="21" customHeight="1">
      <c r="A5" s="557" t="s">
        <v>440</v>
      </c>
      <c r="B5" s="558"/>
      <c r="C5" s="558"/>
      <c r="D5" s="559"/>
      <c r="E5" s="2"/>
      <c r="F5" s="3" t="s">
        <v>2</v>
      </c>
      <c r="G5" s="566">
        <f>BDI!$D$21</f>
        <v>0.23089999999999999</v>
      </c>
      <c r="H5" s="567"/>
    </row>
    <row r="6" spans="1:12" ht="21" customHeight="1">
      <c r="A6" s="560"/>
      <c r="B6" s="561"/>
      <c r="C6" s="561"/>
      <c r="D6" s="562"/>
      <c r="E6" s="568" t="s">
        <v>3</v>
      </c>
      <c r="F6" s="569"/>
      <c r="G6" s="4" t="s">
        <v>4</v>
      </c>
      <c r="H6" s="6" t="s">
        <v>5</v>
      </c>
    </row>
    <row r="7" spans="1:12" ht="21" customHeight="1">
      <c r="A7" s="563"/>
      <c r="B7" s="564"/>
      <c r="C7" s="564"/>
      <c r="D7" s="565"/>
      <c r="E7" s="570"/>
      <c r="F7" s="571"/>
      <c r="G7" s="5">
        <f>'ENC. SOCIAIS'!E48</f>
        <v>1.1446999999999998</v>
      </c>
      <c r="H7" s="5">
        <f>'ENC. SOCIAIS'!F48</f>
        <v>0.70909999999999995</v>
      </c>
      <c r="L7" s="1" t="e">
        <f>L38/I17</f>
        <v>#DIV/0!</v>
      </c>
    </row>
    <row r="8" spans="1:12" ht="21" customHeight="1">
      <c r="A8" s="551" t="s">
        <v>279</v>
      </c>
      <c r="B8" s="552"/>
      <c r="C8" s="552"/>
      <c r="D8" s="552"/>
      <c r="E8" s="552"/>
      <c r="F8" s="552"/>
      <c r="G8" s="552"/>
      <c r="H8" s="553"/>
    </row>
    <row r="9" spans="1:12" ht="21" customHeight="1">
      <c r="A9" s="540" t="s">
        <v>18</v>
      </c>
      <c r="B9" s="540" t="s">
        <v>19</v>
      </c>
      <c r="C9" s="540" t="s">
        <v>273</v>
      </c>
      <c r="D9" s="549" t="s">
        <v>20</v>
      </c>
      <c r="E9" s="540" t="s">
        <v>140</v>
      </c>
      <c r="F9" s="534" t="s">
        <v>25</v>
      </c>
      <c r="G9" s="534" t="s">
        <v>26</v>
      </c>
      <c r="H9" s="534" t="s">
        <v>27</v>
      </c>
    </row>
    <row r="10" spans="1:12" ht="21" customHeight="1">
      <c r="A10" s="541"/>
      <c r="B10" s="541"/>
      <c r="C10" s="541"/>
      <c r="D10" s="550"/>
      <c r="E10" s="541"/>
      <c r="F10" s="535"/>
      <c r="G10" s="535"/>
      <c r="H10" s="535"/>
    </row>
    <row r="11" spans="1:12" ht="23.1" customHeight="1">
      <c r="A11" s="21" t="s">
        <v>47</v>
      </c>
      <c r="B11" s="7" t="s">
        <v>28</v>
      </c>
      <c r="C11" s="8">
        <v>5075</v>
      </c>
      <c r="D11" s="9" t="s">
        <v>254</v>
      </c>
      <c r="E11" s="7" t="s">
        <v>29</v>
      </c>
      <c r="F11" s="10">
        <v>0.11</v>
      </c>
      <c r="G11" s="271">
        <v>19.73</v>
      </c>
      <c r="H11" s="272">
        <f t="shared" ref="H11:H17" si="0">ROUND(F11*G11,2)</f>
        <v>2.17</v>
      </c>
    </row>
    <row r="12" spans="1:12" ht="25.5">
      <c r="A12" s="21" t="s">
        <v>47</v>
      </c>
      <c r="B12" s="11" t="s">
        <v>28</v>
      </c>
      <c r="C12" s="12">
        <v>4491</v>
      </c>
      <c r="D12" s="13" t="s">
        <v>255</v>
      </c>
      <c r="E12" s="11" t="s">
        <v>16</v>
      </c>
      <c r="F12" s="14">
        <v>4</v>
      </c>
      <c r="G12" s="271">
        <v>8.83</v>
      </c>
      <c r="H12" s="272">
        <f t="shared" si="0"/>
        <v>35.32</v>
      </c>
    </row>
    <row r="13" spans="1:12" ht="25.5">
      <c r="A13" s="21" t="s">
        <v>47</v>
      </c>
      <c r="B13" s="11" t="s">
        <v>28</v>
      </c>
      <c r="C13" s="12">
        <v>4417</v>
      </c>
      <c r="D13" s="13" t="s">
        <v>256</v>
      </c>
      <c r="E13" s="11" t="s">
        <v>16</v>
      </c>
      <c r="F13" s="14">
        <v>1</v>
      </c>
      <c r="G13" s="271">
        <v>8.9499999999999993</v>
      </c>
      <c r="H13" s="272">
        <f t="shared" si="0"/>
        <v>8.9499999999999993</v>
      </c>
    </row>
    <row r="14" spans="1:12" ht="25.5">
      <c r="A14" s="21" t="s">
        <v>47</v>
      </c>
      <c r="B14" s="11" t="s">
        <v>28</v>
      </c>
      <c r="C14" s="12">
        <v>4813</v>
      </c>
      <c r="D14" s="13" t="s">
        <v>257</v>
      </c>
      <c r="E14" s="11" t="s">
        <v>11</v>
      </c>
      <c r="F14" s="14">
        <v>1</v>
      </c>
      <c r="G14" s="271">
        <v>262.5</v>
      </c>
      <c r="H14" s="272">
        <f t="shared" si="0"/>
        <v>262.5</v>
      </c>
    </row>
    <row r="15" spans="1:12" ht="23.1" customHeight="1">
      <c r="A15" s="21" t="s">
        <v>47</v>
      </c>
      <c r="B15" s="11" t="s">
        <v>28</v>
      </c>
      <c r="C15" s="15">
        <v>370</v>
      </c>
      <c r="D15" s="16" t="s">
        <v>258</v>
      </c>
      <c r="E15" s="11" t="s">
        <v>12</v>
      </c>
      <c r="F15" s="14">
        <v>4.8999999999999998E-3</v>
      </c>
      <c r="G15" s="271">
        <v>100</v>
      </c>
      <c r="H15" s="272">
        <f t="shared" si="0"/>
        <v>0.49</v>
      </c>
    </row>
    <row r="16" spans="1:12" ht="23.1" customHeight="1">
      <c r="A16" s="21" t="s">
        <v>47</v>
      </c>
      <c r="B16" s="11" t="s">
        <v>28</v>
      </c>
      <c r="C16" s="17">
        <v>1379</v>
      </c>
      <c r="D16" s="18" t="s">
        <v>259</v>
      </c>
      <c r="E16" s="11" t="s">
        <v>29</v>
      </c>
      <c r="F16" s="14">
        <v>1.5</v>
      </c>
      <c r="G16" s="271">
        <v>0.75</v>
      </c>
      <c r="H16" s="272">
        <f t="shared" si="0"/>
        <v>1.1299999999999999</v>
      </c>
    </row>
    <row r="17" spans="1:9" ht="23.1" customHeight="1">
      <c r="A17" s="21" t="s">
        <v>47</v>
      </c>
      <c r="B17" s="11" t="s">
        <v>28</v>
      </c>
      <c r="C17" s="12">
        <v>4718</v>
      </c>
      <c r="D17" s="13" t="s">
        <v>260</v>
      </c>
      <c r="E17" s="638">
        <f>'PLANILHA ORÇAMENTÁRIA'!I17</f>
        <v>257600</v>
      </c>
      <c r="F17" s="14">
        <v>9.7999999999999997E-3</v>
      </c>
      <c r="G17" s="271">
        <v>70.02</v>
      </c>
      <c r="H17" s="272">
        <f t="shared" si="0"/>
        <v>0.69</v>
      </c>
    </row>
    <row r="18" spans="1:9" ht="25.5">
      <c r="A18" s="11" t="s">
        <v>281</v>
      </c>
      <c r="B18" s="11" t="s">
        <v>28</v>
      </c>
      <c r="C18" s="19">
        <v>87445</v>
      </c>
      <c r="D18" s="13" t="s">
        <v>261</v>
      </c>
      <c r="E18" s="11" t="s">
        <v>30</v>
      </c>
      <c r="F18" s="14">
        <v>6.4999999999999997E-3</v>
      </c>
      <c r="G18" s="271">
        <v>4.51</v>
      </c>
      <c r="H18" s="272">
        <f>ROUND(F18*G18,2)</f>
        <v>0.03</v>
      </c>
    </row>
    <row r="19" spans="1:9" ht="23.1" customHeight="1">
      <c r="A19" s="11" t="s">
        <v>281</v>
      </c>
      <c r="B19" s="11" t="s">
        <v>28</v>
      </c>
      <c r="C19" s="20">
        <v>88262</v>
      </c>
      <c r="D19" s="13" t="s">
        <v>31</v>
      </c>
      <c r="E19" s="11" t="s">
        <v>30</v>
      </c>
      <c r="F19" s="14">
        <v>1</v>
      </c>
      <c r="G19" s="271">
        <v>26.39</v>
      </c>
      <c r="H19" s="272">
        <f>ROUND(F19*G19,2)</f>
        <v>26.39</v>
      </c>
    </row>
    <row r="20" spans="1:9" ht="23.1" customHeight="1">
      <c r="A20" s="11" t="s">
        <v>281</v>
      </c>
      <c r="B20" s="21" t="s">
        <v>28</v>
      </c>
      <c r="C20" s="22">
        <v>88316</v>
      </c>
      <c r="D20" s="23" t="s">
        <v>32</v>
      </c>
      <c r="E20" s="21" t="s">
        <v>30</v>
      </c>
      <c r="F20" s="24">
        <v>2.06</v>
      </c>
      <c r="G20" s="271">
        <v>18.79</v>
      </c>
      <c r="H20" s="273">
        <f>ROUND(F20*G20,2)</f>
        <v>38.71</v>
      </c>
    </row>
    <row r="21" spans="1:9" ht="23.1" customHeight="1">
      <c r="A21" s="25"/>
      <c r="B21" s="26"/>
      <c r="C21" s="26"/>
      <c r="D21" s="26"/>
      <c r="E21" s="536" t="s">
        <v>33</v>
      </c>
      <c r="F21" s="536"/>
      <c r="G21" s="537"/>
      <c r="H21" s="274">
        <f>ROUND(SUM(H11:H20),2)</f>
        <v>376.38</v>
      </c>
    </row>
    <row r="22" spans="1:9" ht="23.1" customHeight="1">
      <c r="A22" s="27"/>
      <c r="B22" s="28"/>
      <c r="C22" s="28"/>
      <c r="D22" s="28"/>
      <c r="E22" s="29"/>
      <c r="F22" s="30" t="s">
        <v>34</v>
      </c>
      <c r="G22" s="31">
        <f>G5</f>
        <v>0.23089999999999999</v>
      </c>
      <c r="H22" s="32">
        <f>ROUND(H21*G22,2)</f>
        <v>86.91</v>
      </c>
    </row>
    <row r="23" spans="1:9" ht="23.1" customHeight="1">
      <c r="A23" s="33"/>
      <c r="B23" s="34"/>
      <c r="C23" s="34"/>
      <c r="D23" s="34"/>
      <c r="E23" s="35"/>
      <c r="F23" s="35"/>
      <c r="G23" s="36" t="s">
        <v>35</v>
      </c>
      <c r="H23" s="37">
        <f>H21+H22</f>
        <v>463.28999999999996</v>
      </c>
    </row>
    <row r="24" spans="1:9" ht="23.1" customHeight="1">
      <c r="A24" s="38"/>
      <c r="B24" s="39"/>
      <c r="C24" s="39"/>
      <c r="D24" s="39"/>
      <c r="E24" s="40" t="str">
        <f>A9</f>
        <v>CPU-01</v>
      </c>
      <c r="F24" s="538" t="s">
        <v>36</v>
      </c>
      <c r="G24" s="539"/>
      <c r="H24" s="41">
        <f>ROUND(H23,2)</f>
        <v>463.29</v>
      </c>
    </row>
    <row r="25" spans="1:9" ht="27.75" customHeight="1">
      <c r="A25" s="56"/>
      <c r="B25" s="42"/>
      <c r="C25" s="42"/>
      <c r="D25" s="42"/>
      <c r="E25" s="42"/>
      <c r="F25" s="42"/>
      <c r="G25" s="42"/>
      <c r="H25" s="43"/>
    </row>
    <row r="26" spans="1:9" ht="23.1" customHeight="1">
      <c r="A26" s="540" t="s">
        <v>21</v>
      </c>
      <c r="B26" s="540" t="s">
        <v>19</v>
      </c>
      <c r="C26" s="540" t="s">
        <v>146</v>
      </c>
      <c r="D26" s="549" t="s">
        <v>326</v>
      </c>
      <c r="E26" s="540" t="s">
        <v>351</v>
      </c>
      <c r="F26" s="534" t="s">
        <v>25</v>
      </c>
      <c r="G26" s="534" t="s">
        <v>26</v>
      </c>
      <c r="H26" s="534" t="s">
        <v>27</v>
      </c>
    </row>
    <row r="27" spans="1:9" ht="23.1" customHeight="1">
      <c r="A27" s="541"/>
      <c r="B27" s="541"/>
      <c r="C27" s="541"/>
      <c r="D27" s="550"/>
      <c r="E27" s="541"/>
      <c r="F27" s="535"/>
      <c r="G27" s="535"/>
      <c r="H27" s="535"/>
    </row>
    <row r="28" spans="1:9" ht="63.75">
      <c r="A28" s="11" t="s">
        <v>281</v>
      </c>
      <c r="B28" s="11" t="s">
        <v>28</v>
      </c>
      <c r="C28" s="66">
        <v>73340</v>
      </c>
      <c r="D28" s="23" t="s">
        <v>352</v>
      </c>
      <c r="E28" s="7" t="s">
        <v>37</v>
      </c>
      <c r="F28" s="275">
        <v>0.02</v>
      </c>
      <c r="G28" s="271">
        <v>69.459999999999994</v>
      </c>
      <c r="H28" s="272">
        <f>F28*G28+0.0007</f>
        <v>1.3898999999999999</v>
      </c>
    </row>
    <row r="29" spans="1:9" ht="25.5">
      <c r="A29" s="11" t="s">
        <v>281</v>
      </c>
      <c r="B29" s="11" t="s">
        <v>149</v>
      </c>
      <c r="C29" s="357" t="s">
        <v>227</v>
      </c>
      <c r="D29" s="23" t="s">
        <v>353</v>
      </c>
      <c r="E29" s="21" t="s">
        <v>38</v>
      </c>
      <c r="F29" s="276">
        <v>0.02</v>
      </c>
      <c r="G29" s="271">
        <v>195.57</v>
      </c>
      <c r="H29" s="272">
        <f>ROUND(F29*G29,2)</f>
        <v>3.91</v>
      </c>
    </row>
    <row r="30" spans="1:9" ht="25.5">
      <c r="A30" s="11" t="s">
        <v>281</v>
      </c>
      <c r="B30" s="11" t="s">
        <v>149</v>
      </c>
      <c r="C30" s="66" t="s">
        <v>449</v>
      </c>
      <c r="D30" s="23" t="s">
        <v>262</v>
      </c>
      <c r="E30" s="21" t="s">
        <v>13</v>
      </c>
      <c r="F30" s="363">
        <f>'Mob e Desmob '!E28</f>
        <v>29.7</v>
      </c>
      <c r="G30" s="271">
        <v>0.41</v>
      </c>
      <c r="H30" s="272">
        <f>ROUND(F30*G30,2)</f>
        <v>12.18</v>
      </c>
    </row>
    <row r="31" spans="1:9" ht="23.1" customHeight="1">
      <c r="A31" s="21" t="s">
        <v>47</v>
      </c>
      <c r="B31" s="11" t="s">
        <v>48</v>
      </c>
      <c r="C31" s="66">
        <v>5896</v>
      </c>
      <c r="D31" s="23" t="s">
        <v>354</v>
      </c>
      <c r="E31" s="21" t="s">
        <v>30</v>
      </c>
      <c r="F31" s="276">
        <v>1.4999999999999999E-2</v>
      </c>
      <c r="G31" s="271">
        <v>8.33</v>
      </c>
      <c r="H31" s="272">
        <f>ROUND(F31*G31,2)</f>
        <v>0.12</v>
      </c>
    </row>
    <row r="32" spans="1:9" ht="23.1" customHeight="1">
      <c r="A32" s="25"/>
      <c r="B32" s="26"/>
      <c r="C32" s="26"/>
      <c r="D32" s="26"/>
      <c r="E32" s="536" t="s">
        <v>33</v>
      </c>
      <c r="F32" s="536"/>
      <c r="G32" s="537"/>
      <c r="H32" s="274">
        <f>ROUND(SUM(H28:H31),2)</f>
        <v>17.600000000000001</v>
      </c>
      <c r="I32" s="367"/>
    </row>
    <row r="33" spans="1:8" ht="23.1" customHeight="1">
      <c r="A33" s="27"/>
      <c r="B33" s="28"/>
      <c r="C33" s="28"/>
      <c r="D33" s="28"/>
      <c r="E33" s="29"/>
      <c r="F33" s="30" t="s">
        <v>34</v>
      </c>
      <c r="G33" s="31">
        <f>$G$5</f>
        <v>0.23089999999999999</v>
      </c>
      <c r="H33" s="32">
        <f>ROUND(H32*G33,2)</f>
        <v>4.0599999999999996</v>
      </c>
    </row>
    <row r="34" spans="1:8" ht="23.1" customHeight="1">
      <c r="A34" s="33"/>
      <c r="B34" s="34"/>
      <c r="C34" s="34"/>
      <c r="D34" s="34"/>
      <c r="E34" s="35"/>
      <c r="F34" s="35"/>
      <c r="G34" s="36" t="s">
        <v>35</v>
      </c>
      <c r="H34" s="37">
        <f>ROUND(H32+H33,2)</f>
        <v>21.66</v>
      </c>
    </row>
    <row r="35" spans="1:8" ht="23.1" customHeight="1">
      <c r="A35" s="56"/>
      <c r="B35" s="42"/>
      <c r="C35" s="42"/>
      <c r="D35" s="42"/>
      <c r="E35" s="42"/>
      <c r="F35" s="42"/>
      <c r="G35" s="42"/>
      <c r="H35" s="43"/>
    </row>
    <row r="36" spans="1:8" ht="23.1" customHeight="1">
      <c r="A36" s="540" t="s">
        <v>23</v>
      </c>
      <c r="B36" s="540" t="s">
        <v>19</v>
      </c>
      <c r="C36" s="540" t="s">
        <v>273</v>
      </c>
      <c r="D36" s="549" t="s">
        <v>39</v>
      </c>
      <c r="E36" s="540" t="s">
        <v>360</v>
      </c>
      <c r="F36" s="534" t="s">
        <v>25</v>
      </c>
      <c r="G36" s="534" t="s">
        <v>26</v>
      </c>
      <c r="H36" s="534" t="s">
        <v>27</v>
      </c>
    </row>
    <row r="37" spans="1:8" ht="23.1" customHeight="1">
      <c r="A37" s="541"/>
      <c r="B37" s="541"/>
      <c r="C37" s="541"/>
      <c r="D37" s="550"/>
      <c r="E37" s="541"/>
      <c r="F37" s="535"/>
      <c r="G37" s="535"/>
      <c r="H37" s="535"/>
    </row>
    <row r="38" spans="1:8" ht="23.1" customHeight="1">
      <c r="A38" s="11" t="s">
        <v>281</v>
      </c>
      <c r="B38" s="7" t="s">
        <v>28</v>
      </c>
      <c r="C38" s="277">
        <v>90777</v>
      </c>
      <c r="D38" s="9" t="s">
        <v>41</v>
      </c>
      <c r="E38" s="7" t="s">
        <v>37</v>
      </c>
      <c r="F38" s="10">
        <v>22</v>
      </c>
      <c r="G38" s="271">
        <v>93.77</v>
      </c>
      <c r="H38" s="272">
        <f t="shared" ref="H38:H43" si="1">ROUND(F38*G38,2)</f>
        <v>2062.94</v>
      </c>
    </row>
    <row r="39" spans="1:8" ht="23.1" customHeight="1">
      <c r="A39" s="11" t="s">
        <v>281</v>
      </c>
      <c r="B39" s="11" t="s">
        <v>28</v>
      </c>
      <c r="C39" s="277">
        <v>90780</v>
      </c>
      <c r="D39" s="13" t="s">
        <v>363</v>
      </c>
      <c r="E39" s="11" t="s">
        <v>37</v>
      </c>
      <c r="F39" s="14">
        <v>66</v>
      </c>
      <c r="G39" s="271">
        <v>46.26</v>
      </c>
      <c r="H39" s="272">
        <f t="shared" si="1"/>
        <v>3053.16</v>
      </c>
    </row>
    <row r="40" spans="1:8" ht="23.1" customHeight="1">
      <c r="A40" s="11" t="s">
        <v>281</v>
      </c>
      <c r="B40" s="11" t="s">
        <v>28</v>
      </c>
      <c r="C40" s="277">
        <v>90772</v>
      </c>
      <c r="D40" s="13" t="s">
        <v>42</v>
      </c>
      <c r="E40" s="11" t="s">
        <v>37</v>
      </c>
      <c r="F40" s="14">
        <v>88</v>
      </c>
      <c r="G40" s="271">
        <v>18.260000000000002</v>
      </c>
      <c r="H40" s="272">
        <f t="shared" si="1"/>
        <v>1606.88</v>
      </c>
    </row>
    <row r="41" spans="1:8" ht="23.1" customHeight="1">
      <c r="A41" s="21" t="s">
        <v>47</v>
      </c>
      <c r="B41" s="11" t="s">
        <v>28</v>
      </c>
      <c r="C41" s="277">
        <v>14250</v>
      </c>
      <c r="D41" s="13" t="s">
        <v>43</v>
      </c>
      <c r="E41" s="11" t="s">
        <v>44</v>
      </c>
      <c r="F41" s="14">
        <v>100</v>
      </c>
      <c r="G41" s="271">
        <v>0.92</v>
      </c>
      <c r="H41" s="272">
        <f t="shared" si="1"/>
        <v>92</v>
      </c>
    </row>
    <row r="42" spans="1:8" ht="23.1" customHeight="1">
      <c r="A42" s="21" t="s">
        <v>47</v>
      </c>
      <c r="B42" s="11" t="s">
        <v>28</v>
      </c>
      <c r="C42" s="277">
        <v>14583</v>
      </c>
      <c r="D42" s="13" t="s">
        <v>45</v>
      </c>
      <c r="E42" s="11" t="s">
        <v>46</v>
      </c>
      <c r="F42" s="14">
        <v>1</v>
      </c>
      <c r="G42" s="271">
        <v>17.399999999999999</v>
      </c>
      <c r="H42" s="272">
        <f t="shared" si="1"/>
        <v>17.399999999999999</v>
      </c>
    </row>
    <row r="43" spans="1:8" ht="23.1" customHeight="1">
      <c r="A43" s="21" t="s">
        <v>47</v>
      </c>
      <c r="B43" s="21" t="s">
        <v>48</v>
      </c>
      <c r="C43" s="66">
        <v>5896</v>
      </c>
      <c r="D43" s="23" t="s">
        <v>263</v>
      </c>
      <c r="E43" s="21" t="s">
        <v>37</v>
      </c>
      <c r="F43" s="24">
        <v>22</v>
      </c>
      <c r="G43" s="271">
        <v>8.33</v>
      </c>
      <c r="H43" s="273">
        <f t="shared" si="1"/>
        <v>183.26</v>
      </c>
    </row>
    <row r="44" spans="1:8" ht="23.1" customHeight="1">
      <c r="A44" s="25"/>
      <c r="B44" s="26"/>
      <c r="C44" s="26"/>
      <c r="D44" s="26"/>
      <c r="E44" s="536" t="s">
        <v>141</v>
      </c>
      <c r="F44" s="536"/>
      <c r="G44" s="537"/>
      <c r="H44" s="274">
        <f>ROUND(SUM(H38:H43),2)</f>
        <v>7015.64</v>
      </c>
    </row>
    <row r="45" spans="1:8" ht="23.1" hidden="1" customHeight="1">
      <c r="A45" s="27"/>
      <c r="B45" s="28"/>
      <c r="C45" s="28"/>
      <c r="D45" s="28"/>
      <c r="E45" s="547" t="s">
        <v>49</v>
      </c>
      <c r="F45" s="547"/>
      <c r="G45" s="548"/>
      <c r="H45" s="278"/>
    </row>
    <row r="46" spans="1:8" ht="23.1" customHeight="1">
      <c r="A46" s="44"/>
      <c r="B46" s="45"/>
      <c r="C46" s="45"/>
      <c r="D46" s="45"/>
      <c r="E46" s="544">
        <f>G5</f>
        <v>0.23089999999999999</v>
      </c>
      <c r="F46" s="545"/>
      <c r="G46" s="546"/>
      <c r="H46" s="279">
        <f>ROUND(E46*H44,2)</f>
        <v>1619.91</v>
      </c>
    </row>
    <row r="47" spans="1:8" ht="23.1" customHeight="1">
      <c r="A47" s="38"/>
      <c r="B47" s="39"/>
      <c r="C47" s="39"/>
      <c r="D47" s="39"/>
      <c r="E47" s="40" t="str">
        <f>A36</f>
        <v>CPU-03</v>
      </c>
      <c r="F47" s="532" t="s">
        <v>276</v>
      </c>
      <c r="G47" s="533"/>
      <c r="H47" s="41">
        <f>ROUND(H44+H46,2)</f>
        <v>8635.5499999999993</v>
      </c>
    </row>
    <row r="48" spans="1:8" ht="23.1" customHeight="1">
      <c r="A48" s="38"/>
      <c r="B48" s="39"/>
      <c r="C48" s="39"/>
      <c r="D48" s="39"/>
      <c r="E48" s="40"/>
      <c r="F48" s="532" t="s">
        <v>361</v>
      </c>
      <c r="G48" s="533"/>
      <c r="H48" s="41">
        <f>ROUND(H47*15,2)</f>
        <v>129533.25</v>
      </c>
    </row>
    <row r="49" spans="1:8" ht="23.1" customHeight="1">
      <c r="A49" s="38"/>
      <c r="B49" s="39"/>
      <c r="C49" s="39"/>
      <c r="D49" s="39"/>
      <c r="E49" s="40"/>
      <c r="F49" s="532" t="s">
        <v>362</v>
      </c>
      <c r="G49" s="533"/>
      <c r="H49" s="41">
        <f>ROUND(H48/100,2)</f>
        <v>1295.33</v>
      </c>
    </row>
    <row r="50" spans="1:8" ht="23.1" customHeight="1">
      <c r="A50" s="540" t="s">
        <v>308</v>
      </c>
      <c r="B50" s="540" t="s">
        <v>19</v>
      </c>
      <c r="C50" s="540" t="s">
        <v>273</v>
      </c>
      <c r="D50" s="542" t="s">
        <v>270</v>
      </c>
      <c r="E50" s="540" t="s">
        <v>133</v>
      </c>
      <c r="F50" s="534" t="s">
        <v>25</v>
      </c>
      <c r="G50" s="534" t="s">
        <v>26</v>
      </c>
      <c r="H50" s="534" t="s">
        <v>27</v>
      </c>
    </row>
    <row r="51" spans="1:8" ht="23.1" customHeight="1">
      <c r="A51" s="541"/>
      <c r="B51" s="541"/>
      <c r="C51" s="541"/>
      <c r="D51" s="543"/>
      <c r="E51" s="541"/>
      <c r="F51" s="535"/>
      <c r="G51" s="535"/>
      <c r="H51" s="535"/>
    </row>
    <row r="52" spans="1:8" s="302" customFormat="1" ht="23.1" customHeight="1">
      <c r="A52" s="21" t="s">
        <v>47</v>
      </c>
      <c r="B52" s="299" t="s">
        <v>28</v>
      </c>
      <c r="C52" s="299">
        <v>20206</v>
      </c>
      <c r="D52" s="300" t="s">
        <v>166</v>
      </c>
      <c r="E52" s="299" t="s">
        <v>16</v>
      </c>
      <c r="F52" s="301">
        <v>2.8860000000000001E-3</v>
      </c>
      <c r="G52" s="301">
        <v>11.31</v>
      </c>
      <c r="H52" s="304">
        <f t="shared" ref="H52:H57" si="2">ROUND(F52*G52,2)</f>
        <v>0.03</v>
      </c>
    </row>
    <row r="53" spans="1:8" s="302" customFormat="1" ht="23.1" customHeight="1">
      <c r="A53" s="11" t="s">
        <v>281</v>
      </c>
      <c r="B53" s="299" t="s">
        <v>28</v>
      </c>
      <c r="C53" s="299">
        <v>88253</v>
      </c>
      <c r="D53" s="300" t="s">
        <v>168</v>
      </c>
      <c r="E53" s="299" t="s">
        <v>30</v>
      </c>
      <c r="F53" s="301">
        <v>2.5000000000000001E-3</v>
      </c>
      <c r="G53" s="301">
        <v>13.6</v>
      </c>
      <c r="H53" s="304">
        <f t="shared" si="2"/>
        <v>0.03</v>
      </c>
    </row>
    <row r="54" spans="1:8" s="302" customFormat="1" ht="23.1" customHeight="1">
      <c r="A54" s="11" t="s">
        <v>281</v>
      </c>
      <c r="B54" s="299" t="s">
        <v>28</v>
      </c>
      <c r="C54" s="299">
        <v>88288</v>
      </c>
      <c r="D54" s="300" t="s">
        <v>169</v>
      </c>
      <c r="E54" s="299" t="s">
        <v>30</v>
      </c>
      <c r="F54" s="301">
        <v>2.5000000000000001E-3</v>
      </c>
      <c r="G54" s="301">
        <v>16.73</v>
      </c>
      <c r="H54" s="304">
        <f t="shared" si="2"/>
        <v>0.04</v>
      </c>
    </row>
    <row r="55" spans="1:8" s="302" customFormat="1" ht="23.1" customHeight="1">
      <c r="A55" s="11" t="s">
        <v>281</v>
      </c>
      <c r="B55" s="299" t="s">
        <v>28</v>
      </c>
      <c r="C55" s="299">
        <v>88316</v>
      </c>
      <c r="D55" s="300" t="s">
        <v>32</v>
      </c>
      <c r="E55" s="299" t="s">
        <v>30</v>
      </c>
      <c r="F55" s="301">
        <v>7.4999999999999997E-3</v>
      </c>
      <c r="G55" s="301">
        <v>18.79</v>
      </c>
      <c r="H55" s="304">
        <f t="shared" si="2"/>
        <v>0.14000000000000001</v>
      </c>
    </row>
    <row r="56" spans="1:8" s="302" customFormat="1" ht="23.1" customHeight="1">
      <c r="A56" s="11" t="s">
        <v>281</v>
      </c>
      <c r="B56" s="299" t="s">
        <v>28</v>
      </c>
      <c r="C56" s="299">
        <v>88597</v>
      </c>
      <c r="D56" s="300" t="s">
        <v>170</v>
      </c>
      <c r="E56" s="299" t="s">
        <v>30</v>
      </c>
      <c r="F56" s="301">
        <v>2E-3</v>
      </c>
      <c r="G56" s="301">
        <v>43.22</v>
      </c>
      <c r="H56" s="304">
        <f t="shared" si="2"/>
        <v>0.09</v>
      </c>
    </row>
    <row r="57" spans="1:8" ht="23.1" customHeight="1">
      <c r="A57" s="11" t="s">
        <v>281</v>
      </c>
      <c r="B57" s="299" t="s">
        <v>28</v>
      </c>
      <c r="C57" s="299">
        <v>92145</v>
      </c>
      <c r="D57" s="300" t="s">
        <v>167</v>
      </c>
      <c r="E57" s="299" t="s">
        <v>271</v>
      </c>
      <c r="F57" s="301">
        <v>1E-3</v>
      </c>
      <c r="G57" s="301">
        <v>78.27</v>
      </c>
      <c r="H57" s="304">
        <f t="shared" si="2"/>
        <v>0.08</v>
      </c>
    </row>
    <row r="58" spans="1:8" ht="23.1" customHeight="1">
      <c r="A58" s="48"/>
      <c r="B58" s="49"/>
      <c r="C58" s="49"/>
      <c r="D58" s="49"/>
      <c r="E58" s="536" t="s">
        <v>33</v>
      </c>
      <c r="F58" s="536"/>
      <c r="G58" s="537"/>
      <c r="H58" s="274">
        <f>SUM(H52:H57)</f>
        <v>0.41000000000000003</v>
      </c>
    </row>
    <row r="59" spans="1:8" ht="23.1" customHeight="1">
      <c r="A59" s="50"/>
      <c r="B59" s="51"/>
      <c r="C59" s="51"/>
      <c r="D59" s="51"/>
      <c r="E59" s="29"/>
      <c r="F59" s="30" t="s">
        <v>64</v>
      </c>
      <c r="G59" s="31">
        <f>G5</f>
        <v>0.23089999999999999</v>
      </c>
      <c r="H59" s="32">
        <f>ROUND(H58*G59,2)</f>
        <v>0.09</v>
      </c>
    </row>
    <row r="60" spans="1:8" ht="23.1" customHeight="1">
      <c r="A60" s="52"/>
      <c r="B60" s="53"/>
      <c r="C60" s="53"/>
      <c r="D60" s="53"/>
      <c r="E60" s="35"/>
      <c r="F60" s="35"/>
      <c r="G60" s="36" t="s">
        <v>35</v>
      </c>
      <c r="H60" s="37">
        <f>H58+H59</f>
        <v>0.5</v>
      </c>
    </row>
    <row r="61" spans="1:8" ht="23.1" customHeight="1">
      <c r="A61" s="54"/>
      <c r="B61" s="55"/>
      <c r="C61" s="55"/>
      <c r="D61" s="55"/>
      <c r="E61" s="40" t="str">
        <f>A50</f>
        <v>CPU-05</v>
      </c>
      <c r="F61" s="538" t="s">
        <v>36</v>
      </c>
      <c r="G61" s="539"/>
      <c r="H61" s="68">
        <f>ROUND(H60,2)</f>
        <v>0.5</v>
      </c>
    </row>
    <row r="63" spans="1:8" s="395" customFormat="1" ht="15">
      <c r="A63" s="572" t="s">
        <v>330</v>
      </c>
      <c r="B63" s="574" t="s">
        <v>19</v>
      </c>
      <c r="C63" s="574" t="s">
        <v>320</v>
      </c>
      <c r="D63" s="576" t="s">
        <v>331</v>
      </c>
      <c r="E63" s="574" t="s">
        <v>133</v>
      </c>
      <c r="F63" s="578" t="s">
        <v>25</v>
      </c>
      <c r="G63" s="578" t="s">
        <v>26</v>
      </c>
      <c r="H63" s="578" t="s">
        <v>27</v>
      </c>
    </row>
    <row r="64" spans="1:8" s="395" customFormat="1" ht="24" customHeight="1">
      <c r="A64" s="573"/>
      <c r="B64" s="575"/>
      <c r="C64" s="575"/>
      <c r="D64" s="577"/>
      <c r="E64" s="575"/>
      <c r="F64" s="579"/>
      <c r="G64" s="579"/>
      <c r="H64" s="579"/>
    </row>
    <row r="65" spans="1:8" s="395" customFormat="1" ht="15">
      <c r="A65" s="371" t="s">
        <v>321</v>
      </c>
      <c r="B65" s="372" t="s">
        <v>28</v>
      </c>
      <c r="C65" s="372">
        <v>88309</v>
      </c>
      <c r="D65" s="373" t="s">
        <v>332</v>
      </c>
      <c r="E65" s="372" t="s">
        <v>37</v>
      </c>
      <c r="F65" s="374">
        <v>0.17</v>
      </c>
      <c r="G65" s="374">
        <v>26.66</v>
      </c>
      <c r="H65" s="375">
        <f>F65*G65</f>
        <v>4.5322000000000005</v>
      </c>
    </row>
    <row r="66" spans="1:8" s="395" customFormat="1" ht="15">
      <c r="A66" s="371" t="s">
        <v>321</v>
      </c>
      <c r="B66" s="372" t="s">
        <v>28</v>
      </c>
      <c r="C66" s="372">
        <v>99316</v>
      </c>
      <c r="D66" s="373" t="s">
        <v>32</v>
      </c>
      <c r="E66" s="372" t="s">
        <v>37</v>
      </c>
      <c r="F66" s="374">
        <v>0.1</v>
      </c>
      <c r="G66" s="374">
        <v>18.79</v>
      </c>
      <c r="H66" s="375">
        <f t="shared" ref="H66:H69" si="3">F66*G66</f>
        <v>1.879</v>
      </c>
    </row>
    <row r="67" spans="1:8" s="395" customFormat="1" ht="22.5">
      <c r="A67" s="371" t="s">
        <v>47</v>
      </c>
      <c r="B67" s="299" t="s">
        <v>28</v>
      </c>
      <c r="C67" s="372">
        <v>7763</v>
      </c>
      <c r="D67" s="300" t="s">
        <v>451</v>
      </c>
      <c r="E67" s="372" t="s">
        <v>6</v>
      </c>
      <c r="F67" s="374">
        <v>1</v>
      </c>
      <c r="G67" s="374">
        <v>312.04000000000002</v>
      </c>
      <c r="H67" s="375">
        <f t="shared" si="3"/>
        <v>312.04000000000002</v>
      </c>
    </row>
    <row r="68" spans="1:8" s="395" customFormat="1" ht="22.5">
      <c r="A68" s="377" t="s">
        <v>321</v>
      </c>
      <c r="B68" s="372" t="s">
        <v>149</v>
      </c>
      <c r="C68" s="372">
        <v>1109669</v>
      </c>
      <c r="D68" s="376" t="s">
        <v>333</v>
      </c>
      <c r="E68" s="372" t="s">
        <v>334</v>
      </c>
      <c r="F68" s="374">
        <v>5.4999999999999997E-3</v>
      </c>
      <c r="G68" s="374">
        <v>453.48</v>
      </c>
      <c r="H68" s="375">
        <f t="shared" si="3"/>
        <v>2.4941399999999998</v>
      </c>
    </row>
    <row r="69" spans="1:8" s="395" customFormat="1" ht="15">
      <c r="A69" s="377" t="s">
        <v>47</v>
      </c>
      <c r="B69" s="372" t="s">
        <v>149</v>
      </c>
      <c r="C69" s="372" t="s">
        <v>335</v>
      </c>
      <c r="D69" s="373" t="s">
        <v>336</v>
      </c>
      <c r="E69" s="372" t="s">
        <v>38</v>
      </c>
      <c r="F69" s="374">
        <v>0.11224000000000001</v>
      </c>
      <c r="G69" s="374">
        <v>112.2401</v>
      </c>
      <c r="H69" s="375">
        <f t="shared" si="3"/>
        <v>12.597828824</v>
      </c>
    </row>
    <row r="70" spans="1:8" s="395" customFormat="1" ht="15">
      <c r="A70" s="378"/>
      <c r="B70" s="379"/>
      <c r="C70" s="379"/>
      <c r="D70" s="379"/>
      <c r="E70" s="580" t="s">
        <v>33</v>
      </c>
      <c r="F70" s="580"/>
      <c r="G70" s="581"/>
      <c r="H70" s="380">
        <f>SUM(H65:H69)</f>
        <v>333.54316882400002</v>
      </c>
    </row>
    <row r="71" spans="1:8" s="395" customFormat="1" ht="15">
      <c r="A71" s="381"/>
      <c r="B71" s="382"/>
      <c r="C71" s="382"/>
      <c r="D71" s="382"/>
      <c r="E71" s="383"/>
      <c r="F71" s="384" t="s">
        <v>64</v>
      </c>
      <c r="G71" s="385">
        <f>$G$5</f>
        <v>0.23089999999999999</v>
      </c>
      <c r="H71" s="32">
        <f>ROUND(H70*G71,2)</f>
        <v>77.02</v>
      </c>
    </row>
    <row r="72" spans="1:8" s="395" customFormat="1" ht="15">
      <c r="A72" s="386"/>
      <c r="B72" s="387"/>
      <c r="C72" s="387"/>
      <c r="D72" s="387"/>
      <c r="E72" s="388"/>
      <c r="F72" s="388"/>
      <c r="G72" s="389" t="s">
        <v>35</v>
      </c>
      <c r="H72" s="390">
        <f>H70+H71</f>
        <v>410.563168824</v>
      </c>
    </row>
    <row r="73" spans="1:8" s="395" customFormat="1" ht="15">
      <c r="A73" s="391"/>
      <c r="B73" s="392"/>
      <c r="C73" s="392"/>
      <c r="D73" s="392"/>
      <c r="E73" s="393" t="str">
        <f>A63</f>
        <v>CPU-07</v>
      </c>
      <c r="F73" s="582" t="s">
        <v>36</v>
      </c>
      <c r="G73" s="583"/>
      <c r="H73" s="394">
        <f>ROUND(H72,2)</f>
        <v>410.56</v>
      </c>
    </row>
    <row r="75" spans="1:8" s="410" customFormat="1" ht="15">
      <c r="A75" s="584" t="s">
        <v>442</v>
      </c>
      <c r="B75" s="574" t="s">
        <v>19</v>
      </c>
      <c r="C75" s="574" t="s">
        <v>320</v>
      </c>
      <c r="D75" s="585" t="s">
        <v>443</v>
      </c>
      <c r="E75" s="574" t="s">
        <v>133</v>
      </c>
      <c r="F75" s="578" t="s">
        <v>25</v>
      </c>
      <c r="G75" s="578" t="s">
        <v>26</v>
      </c>
      <c r="H75" s="578" t="s">
        <v>27</v>
      </c>
    </row>
    <row r="76" spans="1:8" s="410" customFormat="1" ht="24" customHeight="1">
      <c r="A76" s="573"/>
      <c r="B76" s="575"/>
      <c r="C76" s="575"/>
      <c r="D76" s="577"/>
      <c r="E76" s="575"/>
      <c r="F76" s="579"/>
      <c r="G76" s="579"/>
      <c r="H76" s="579"/>
    </row>
    <row r="77" spans="1:8" s="410" customFormat="1" ht="15">
      <c r="A77" s="371" t="s">
        <v>321</v>
      </c>
      <c r="B77" s="372" t="s">
        <v>28</v>
      </c>
      <c r="C77" s="372">
        <v>90778</v>
      </c>
      <c r="D77" s="373" t="s">
        <v>444</v>
      </c>
      <c r="E77" s="372" t="s">
        <v>37</v>
      </c>
      <c r="F77" s="374">
        <v>4</v>
      </c>
      <c r="G77" s="374">
        <v>106.51</v>
      </c>
      <c r="H77" s="375">
        <f>F77*G77</f>
        <v>426.04</v>
      </c>
    </row>
    <row r="78" spans="1:8" s="410" customFormat="1" ht="15">
      <c r="A78" s="371" t="s">
        <v>321</v>
      </c>
      <c r="B78" s="372" t="s">
        <v>28</v>
      </c>
      <c r="C78" s="372">
        <v>88597</v>
      </c>
      <c r="D78" s="373" t="s">
        <v>170</v>
      </c>
      <c r="E78" s="372" t="s">
        <v>37</v>
      </c>
      <c r="F78" s="374">
        <v>4</v>
      </c>
      <c r="G78" s="374">
        <v>43.22</v>
      </c>
      <c r="H78" s="375">
        <f t="shared" ref="H78:H79" si="4">F78*G78</f>
        <v>172.88</v>
      </c>
    </row>
    <row r="79" spans="1:8" s="410" customFormat="1" ht="15">
      <c r="A79" s="371" t="s">
        <v>47</v>
      </c>
      <c r="B79" s="372" t="s">
        <v>149</v>
      </c>
      <c r="C79" s="372">
        <v>92145</v>
      </c>
      <c r="D79" s="300" t="s">
        <v>445</v>
      </c>
      <c r="E79" s="372" t="s">
        <v>6</v>
      </c>
      <c r="F79" s="374">
        <v>1</v>
      </c>
      <c r="G79" s="374">
        <v>2.7</v>
      </c>
      <c r="H79" s="375">
        <f t="shared" si="4"/>
        <v>2.7</v>
      </c>
    </row>
    <row r="80" spans="1:8" s="410" customFormat="1" ht="15">
      <c r="A80" s="378"/>
      <c r="B80" s="379"/>
      <c r="C80" s="379"/>
      <c r="D80" s="379"/>
      <c r="E80" s="580" t="s">
        <v>33</v>
      </c>
      <c r="F80" s="580"/>
      <c r="G80" s="581"/>
      <c r="H80" s="380">
        <f>SUM(H77:H79)</f>
        <v>601.62000000000012</v>
      </c>
    </row>
    <row r="81" spans="1:8" s="410" customFormat="1" ht="15">
      <c r="A81" s="381"/>
      <c r="B81" s="382"/>
      <c r="C81" s="382"/>
      <c r="D81" s="382"/>
      <c r="E81" s="383"/>
      <c r="F81" s="384" t="s">
        <v>64</v>
      </c>
      <c r="G81" s="385">
        <f>$G$5</f>
        <v>0.23089999999999999</v>
      </c>
      <c r="H81" s="32">
        <f>ROUND(H80*G81,2)</f>
        <v>138.91</v>
      </c>
    </row>
    <row r="82" spans="1:8" s="410" customFormat="1" ht="15">
      <c r="A82" s="386"/>
      <c r="B82" s="387"/>
      <c r="C82" s="387"/>
      <c r="D82" s="387"/>
      <c r="E82" s="388"/>
      <c r="F82" s="388"/>
      <c r="G82" s="389" t="s">
        <v>35</v>
      </c>
      <c r="H82" s="390">
        <f>H80+H81</f>
        <v>740.53000000000009</v>
      </c>
    </row>
    <row r="83" spans="1:8" s="410" customFormat="1" ht="15">
      <c r="A83" s="391"/>
      <c r="B83" s="392"/>
      <c r="C83" s="392"/>
      <c r="D83" s="392"/>
      <c r="E83" s="393" t="str">
        <f>A75</f>
        <v>CPU-06</v>
      </c>
      <c r="F83" s="582" t="s">
        <v>36</v>
      </c>
      <c r="G83" s="583"/>
      <c r="H83" s="394">
        <f>ROUND(H82,2)</f>
        <v>740.53</v>
      </c>
    </row>
  </sheetData>
  <mergeCells count="69">
    <mergeCell ref="F75:F76"/>
    <mergeCell ref="G75:G76"/>
    <mergeCell ref="H75:H76"/>
    <mergeCell ref="E80:G80"/>
    <mergeCell ref="F83:G83"/>
    <mergeCell ref="A75:A76"/>
    <mergeCell ref="B75:B76"/>
    <mergeCell ref="C75:C76"/>
    <mergeCell ref="D75:D76"/>
    <mergeCell ref="E75:E76"/>
    <mergeCell ref="F63:F64"/>
    <mergeCell ref="G63:G64"/>
    <mergeCell ref="H63:H64"/>
    <mergeCell ref="E70:G70"/>
    <mergeCell ref="F73:G73"/>
    <mergeCell ref="A63:A64"/>
    <mergeCell ref="B63:B64"/>
    <mergeCell ref="C63:C64"/>
    <mergeCell ref="D63:D64"/>
    <mergeCell ref="E63:E64"/>
    <mergeCell ref="A8:H8"/>
    <mergeCell ref="A1:H3"/>
    <mergeCell ref="A4:H4"/>
    <mergeCell ref="A5:D7"/>
    <mergeCell ref="G5:H5"/>
    <mergeCell ref="E6:F7"/>
    <mergeCell ref="G9:G10"/>
    <mergeCell ref="H9:H10"/>
    <mergeCell ref="E21:G21"/>
    <mergeCell ref="F24:G24"/>
    <mergeCell ref="A26:A27"/>
    <mergeCell ref="B26:B27"/>
    <mergeCell ref="C26:C27"/>
    <mergeCell ref="D26:D27"/>
    <mergeCell ref="E26:E27"/>
    <mergeCell ref="F26:F27"/>
    <mergeCell ref="A9:A10"/>
    <mergeCell ref="B9:B10"/>
    <mergeCell ref="C9:C10"/>
    <mergeCell ref="D9:D10"/>
    <mergeCell ref="E9:E10"/>
    <mergeCell ref="F9:F10"/>
    <mergeCell ref="A36:A37"/>
    <mergeCell ref="B36:B37"/>
    <mergeCell ref="C36:C37"/>
    <mergeCell ref="D36:D37"/>
    <mergeCell ref="E36:E37"/>
    <mergeCell ref="F47:G47"/>
    <mergeCell ref="E46:G46"/>
    <mergeCell ref="H26:H27"/>
    <mergeCell ref="E32:G32"/>
    <mergeCell ref="F36:F37"/>
    <mergeCell ref="G36:G37"/>
    <mergeCell ref="H36:H37"/>
    <mergeCell ref="E44:G44"/>
    <mergeCell ref="E45:G45"/>
    <mergeCell ref="G26:G27"/>
    <mergeCell ref="A50:A51"/>
    <mergeCell ref="B50:B51"/>
    <mergeCell ref="C50:C51"/>
    <mergeCell ref="D50:D51"/>
    <mergeCell ref="E50:E51"/>
    <mergeCell ref="F48:G48"/>
    <mergeCell ref="H50:H51"/>
    <mergeCell ref="E58:G58"/>
    <mergeCell ref="F61:G61"/>
    <mergeCell ref="F50:F51"/>
    <mergeCell ref="G50:G51"/>
    <mergeCell ref="F49:G49"/>
  </mergeCells>
  <phoneticPr fontId="74"/>
  <conditionalFormatting sqref="C31">
    <cfRule type="duplicateValues" dxfId="4" priority="22" stopIfTrue="1"/>
  </conditionalFormatting>
  <conditionalFormatting sqref="C30">
    <cfRule type="duplicateValues" dxfId="3" priority="21" stopIfTrue="1"/>
  </conditionalFormatting>
  <conditionalFormatting sqref="C29">
    <cfRule type="duplicateValues" dxfId="2" priority="20" stopIfTrue="1"/>
  </conditionalFormatting>
  <conditionalFormatting sqref="C28">
    <cfRule type="duplicateValues" dxfId="1" priority="18" stopIfTrue="1"/>
  </conditionalFormatting>
  <conditionalFormatting sqref="C43">
    <cfRule type="duplicateValues" dxfId="0" priority="17" stopIfTrue="1"/>
  </conditionalFormatting>
  <pageMargins left="0.51181102362204722" right="0.51181102362204722" top="0.78740157480314965" bottom="0.78740157480314965" header="0.31496062992125984" footer="0.31496062992125984"/>
  <pageSetup paperSize="9" scale="55" fitToHeight="0" orientation="portrait" r:id="rId1"/>
  <colBreaks count="1" manualBreakCount="1">
    <brk id="8" max="144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D28"/>
  <sheetViews>
    <sheetView showGridLines="0" view="pageBreakPreview" zoomScaleNormal="85" zoomScaleSheetLayoutView="100" workbookViewId="0">
      <selection activeCell="E17" sqref="E17"/>
    </sheetView>
  </sheetViews>
  <sheetFormatPr defaultColWidth="8.7109375" defaultRowHeight="12.75"/>
  <cols>
    <col min="1" max="1" width="14" style="1" customWidth="1"/>
    <col min="2" max="2" width="52.42578125" style="189" customWidth="1"/>
    <col min="3" max="3" width="14.28515625" style="1" customWidth="1"/>
    <col min="4" max="4" width="15.28515625" style="1" customWidth="1"/>
    <col min="5" max="254" width="8.7109375" style="1"/>
    <col min="255" max="255" width="0" style="1" hidden="1" customWidth="1"/>
    <col min="256" max="256" width="57.7109375" style="1" customWidth="1"/>
    <col min="257" max="257" width="20.42578125" style="1" customWidth="1"/>
    <col min="258" max="258" width="19.85546875" style="1" customWidth="1"/>
    <col min="259" max="510" width="8.7109375" style="1"/>
    <col min="511" max="511" width="0" style="1" hidden="1" customWidth="1"/>
    <col min="512" max="512" width="57.7109375" style="1" customWidth="1"/>
    <col min="513" max="513" width="20.42578125" style="1" customWidth="1"/>
    <col min="514" max="514" width="19.85546875" style="1" customWidth="1"/>
    <col min="515" max="766" width="8.7109375" style="1"/>
    <col min="767" max="767" width="0" style="1" hidden="1" customWidth="1"/>
    <col min="768" max="768" width="57.7109375" style="1" customWidth="1"/>
    <col min="769" max="769" width="20.42578125" style="1" customWidth="1"/>
    <col min="770" max="770" width="19.85546875" style="1" customWidth="1"/>
    <col min="771" max="1022" width="8.7109375" style="1"/>
    <col min="1023" max="1023" width="0" style="1" hidden="1" customWidth="1"/>
    <col min="1024" max="1024" width="57.7109375" style="1" customWidth="1"/>
    <col min="1025" max="1025" width="20.42578125" style="1" customWidth="1"/>
    <col min="1026" max="1026" width="19.85546875" style="1" customWidth="1"/>
    <col min="1027" max="1278" width="8.7109375" style="1"/>
    <col min="1279" max="1279" width="0" style="1" hidden="1" customWidth="1"/>
    <col min="1280" max="1280" width="57.7109375" style="1" customWidth="1"/>
    <col min="1281" max="1281" width="20.42578125" style="1" customWidth="1"/>
    <col min="1282" max="1282" width="19.85546875" style="1" customWidth="1"/>
    <col min="1283" max="1534" width="8.7109375" style="1"/>
    <col min="1535" max="1535" width="0" style="1" hidden="1" customWidth="1"/>
    <col min="1536" max="1536" width="57.7109375" style="1" customWidth="1"/>
    <col min="1537" max="1537" width="20.42578125" style="1" customWidth="1"/>
    <col min="1538" max="1538" width="19.85546875" style="1" customWidth="1"/>
    <col min="1539" max="1790" width="8.7109375" style="1"/>
    <col min="1791" max="1791" width="0" style="1" hidden="1" customWidth="1"/>
    <col min="1792" max="1792" width="57.7109375" style="1" customWidth="1"/>
    <col min="1793" max="1793" width="20.42578125" style="1" customWidth="1"/>
    <col min="1794" max="1794" width="19.85546875" style="1" customWidth="1"/>
    <col min="1795" max="2046" width="8.7109375" style="1"/>
    <col min="2047" max="2047" width="0" style="1" hidden="1" customWidth="1"/>
    <col min="2048" max="2048" width="57.7109375" style="1" customWidth="1"/>
    <col min="2049" max="2049" width="20.42578125" style="1" customWidth="1"/>
    <col min="2050" max="2050" width="19.85546875" style="1" customWidth="1"/>
    <col min="2051" max="2302" width="8.7109375" style="1"/>
    <col min="2303" max="2303" width="0" style="1" hidden="1" customWidth="1"/>
    <col min="2304" max="2304" width="57.7109375" style="1" customWidth="1"/>
    <col min="2305" max="2305" width="20.42578125" style="1" customWidth="1"/>
    <col min="2306" max="2306" width="19.85546875" style="1" customWidth="1"/>
    <col min="2307" max="2558" width="8.7109375" style="1"/>
    <col min="2559" max="2559" width="0" style="1" hidden="1" customWidth="1"/>
    <col min="2560" max="2560" width="57.7109375" style="1" customWidth="1"/>
    <col min="2561" max="2561" width="20.42578125" style="1" customWidth="1"/>
    <col min="2562" max="2562" width="19.85546875" style="1" customWidth="1"/>
    <col min="2563" max="2814" width="8.7109375" style="1"/>
    <col min="2815" max="2815" width="0" style="1" hidden="1" customWidth="1"/>
    <col min="2816" max="2816" width="57.7109375" style="1" customWidth="1"/>
    <col min="2817" max="2817" width="20.42578125" style="1" customWidth="1"/>
    <col min="2818" max="2818" width="19.85546875" style="1" customWidth="1"/>
    <col min="2819" max="3070" width="8.7109375" style="1"/>
    <col min="3071" max="3071" width="0" style="1" hidden="1" customWidth="1"/>
    <col min="3072" max="3072" width="57.7109375" style="1" customWidth="1"/>
    <col min="3073" max="3073" width="20.42578125" style="1" customWidth="1"/>
    <col min="3074" max="3074" width="19.85546875" style="1" customWidth="1"/>
    <col min="3075" max="3326" width="8.7109375" style="1"/>
    <col min="3327" max="3327" width="0" style="1" hidden="1" customWidth="1"/>
    <col min="3328" max="3328" width="57.7109375" style="1" customWidth="1"/>
    <col min="3329" max="3329" width="20.42578125" style="1" customWidth="1"/>
    <col min="3330" max="3330" width="19.85546875" style="1" customWidth="1"/>
    <col min="3331" max="3582" width="8.7109375" style="1"/>
    <col min="3583" max="3583" width="0" style="1" hidden="1" customWidth="1"/>
    <col min="3584" max="3584" width="57.7109375" style="1" customWidth="1"/>
    <col min="3585" max="3585" width="20.42578125" style="1" customWidth="1"/>
    <col min="3586" max="3586" width="19.85546875" style="1" customWidth="1"/>
    <col min="3587" max="3838" width="8.7109375" style="1"/>
    <col min="3839" max="3839" width="0" style="1" hidden="1" customWidth="1"/>
    <col min="3840" max="3840" width="57.7109375" style="1" customWidth="1"/>
    <col min="3841" max="3841" width="20.42578125" style="1" customWidth="1"/>
    <col min="3842" max="3842" width="19.85546875" style="1" customWidth="1"/>
    <col min="3843" max="4094" width="8.7109375" style="1"/>
    <col min="4095" max="4095" width="0" style="1" hidden="1" customWidth="1"/>
    <col min="4096" max="4096" width="57.7109375" style="1" customWidth="1"/>
    <col min="4097" max="4097" width="20.42578125" style="1" customWidth="1"/>
    <col min="4098" max="4098" width="19.85546875" style="1" customWidth="1"/>
    <col min="4099" max="4350" width="8.7109375" style="1"/>
    <col min="4351" max="4351" width="0" style="1" hidden="1" customWidth="1"/>
    <col min="4352" max="4352" width="57.7109375" style="1" customWidth="1"/>
    <col min="4353" max="4353" width="20.42578125" style="1" customWidth="1"/>
    <col min="4354" max="4354" width="19.85546875" style="1" customWidth="1"/>
    <col min="4355" max="4606" width="8.7109375" style="1"/>
    <col min="4607" max="4607" width="0" style="1" hidden="1" customWidth="1"/>
    <col min="4608" max="4608" width="57.7109375" style="1" customWidth="1"/>
    <col min="4609" max="4609" width="20.42578125" style="1" customWidth="1"/>
    <col min="4610" max="4610" width="19.85546875" style="1" customWidth="1"/>
    <col min="4611" max="4862" width="8.7109375" style="1"/>
    <col min="4863" max="4863" width="0" style="1" hidden="1" customWidth="1"/>
    <col min="4864" max="4864" width="57.7109375" style="1" customWidth="1"/>
    <col min="4865" max="4865" width="20.42578125" style="1" customWidth="1"/>
    <col min="4866" max="4866" width="19.85546875" style="1" customWidth="1"/>
    <col min="4867" max="5118" width="8.7109375" style="1"/>
    <col min="5119" max="5119" width="0" style="1" hidden="1" customWidth="1"/>
    <col min="5120" max="5120" width="57.7109375" style="1" customWidth="1"/>
    <col min="5121" max="5121" width="20.42578125" style="1" customWidth="1"/>
    <col min="5122" max="5122" width="19.85546875" style="1" customWidth="1"/>
    <col min="5123" max="5374" width="8.7109375" style="1"/>
    <col min="5375" max="5375" width="0" style="1" hidden="1" customWidth="1"/>
    <col min="5376" max="5376" width="57.7109375" style="1" customWidth="1"/>
    <col min="5377" max="5377" width="20.42578125" style="1" customWidth="1"/>
    <col min="5378" max="5378" width="19.85546875" style="1" customWidth="1"/>
    <col min="5379" max="5630" width="8.7109375" style="1"/>
    <col min="5631" max="5631" width="0" style="1" hidden="1" customWidth="1"/>
    <col min="5632" max="5632" width="57.7109375" style="1" customWidth="1"/>
    <col min="5633" max="5633" width="20.42578125" style="1" customWidth="1"/>
    <col min="5634" max="5634" width="19.85546875" style="1" customWidth="1"/>
    <col min="5635" max="5886" width="8.7109375" style="1"/>
    <col min="5887" max="5887" width="0" style="1" hidden="1" customWidth="1"/>
    <col min="5888" max="5888" width="57.7109375" style="1" customWidth="1"/>
    <col min="5889" max="5889" width="20.42578125" style="1" customWidth="1"/>
    <col min="5890" max="5890" width="19.85546875" style="1" customWidth="1"/>
    <col min="5891" max="6142" width="8.7109375" style="1"/>
    <col min="6143" max="6143" width="0" style="1" hidden="1" customWidth="1"/>
    <col min="6144" max="6144" width="57.7109375" style="1" customWidth="1"/>
    <col min="6145" max="6145" width="20.42578125" style="1" customWidth="1"/>
    <col min="6146" max="6146" width="19.85546875" style="1" customWidth="1"/>
    <col min="6147" max="6398" width="8.7109375" style="1"/>
    <col min="6399" max="6399" width="0" style="1" hidden="1" customWidth="1"/>
    <col min="6400" max="6400" width="57.7109375" style="1" customWidth="1"/>
    <col min="6401" max="6401" width="20.42578125" style="1" customWidth="1"/>
    <col min="6402" max="6402" width="19.85546875" style="1" customWidth="1"/>
    <col min="6403" max="6654" width="8.7109375" style="1"/>
    <col min="6655" max="6655" width="0" style="1" hidden="1" customWidth="1"/>
    <col min="6656" max="6656" width="57.7109375" style="1" customWidth="1"/>
    <col min="6657" max="6657" width="20.42578125" style="1" customWidth="1"/>
    <col min="6658" max="6658" width="19.85546875" style="1" customWidth="1"/>
    <col min="6659" max="6910" width="8.7109375" style="1"/>
    <col min="6911" max="6911" width="0" style="1" hidden="1" customWidth="1"/>
    <col min="6912" max="6912" width="57.7109375" style="1" customWidth="1"/>
    <col min="6913" max="6913" width="20.42578125" style="1" customWidth="1"/>
    <col min="6914" max="6914" width="19.85546875" style="1" customWidth="1"/>
    <col min="6915" max="7166" width="8.7109375" style="1"/>
    <col min="7167" max="7167" width="0" style="1" hidden="1" customWidth="1"/>
    <col min="7168" max="7168" width="57.7109375" style="1" customWidth="1"/>
    <col min="7169" max="7169" width="20.42578125" style="1" customWidth="1"/>
    <col min="7170" max="7170" width="19.85546875" style="1" customWidth="1"/>
    <col min="7171" max="7422" width="8.7109375" style="1"/>
    <col min="7423" max="7423" width="0" style="1" hidden="1" customWidth="1"/>
    <col min="7424" max="7424" width="57.7109375" style="1" customWidth="1"/>
    <col min="7425" max="7425" width="20.42578125" style="1" customWidth="1"/>
    <col min="7426" max="7426" width="19.85546875" style="1" customWidth="1"/>
    <col min="7427" max="7678" width="8.7109375" style="1"/>
    <col min="7679" max="7679" width="0" style="1" hidden="1" customWidth="1"/>
    <col min="7680" max="7680" width="57.7109375" style="1" customWidth="1"/>
    <col min="7681" max="7681" width="20.42578125" style="1" customWidth="1"/>
    <col min="7682" max="7682" width="19.85546875" style="1" customWidth="1"/>
    <col min="7683" max="7934" width="8.7109375" style="1"/>
    <col min="7935" max="7935" width="0" style="1" hidden="1" customWidth="1"/>
    <col min="7936" max="7936" width="57.7109375" style="1" customWidth="1"/>
    <col min="7937" max="7937" width="20.42578125" style="1" customWidth="1"/>
    <col min="7938" max="7938" width="19.85546875" style="1" customWidth="1"/>
    <col min="7939" max="8190" width="8.7109375" style="1"/>
    <col min="8191" max="8191" width="0" style="1" hidden="1" customWidth="1"/>
    <col min="8192" max="8192" width="57.7109375" style="1" customWidth="1"/>
    <col min="8193" max="8193" width="20.42578125" style="1" customWidth="1"/>
    <col min="8194" max="8194" width="19.85546875" style="1" customWidth="1"/>
    <col min="8195" max="8446" width="8.7109375" style="1"/>
    <col min="8447" max="8447" width="0" style="1" hidden="1" customWidth="1"/>
    <col min="8448" max="8448" width="57.7109375" style="1" customWidth="1"/>
    <col min="8449" max="8449" width="20.42578125" style="1" customWidth="1"/>
    <col min="8450" max="8450" width="19.85546875" style="1" customWidth="1"/>
    <col min="8451" max="8702" width="8.7109375" style="1"/>
    <col min="8703" max="8703" width="0" style="1" hidden="1" customWidth="1"/>
    <col min="8704" max="8704" width="57.7109375" style="1" customWidth="1"/>
    <col min="8705" max="8705" width="20.42578125" style="1" customWidth="1"/>
    <col min="8706" max="8706" width="19.85546875" style="1" customWidth="1"/>
    <col min="8707" max="8958" width="8.7109375" style="1"/>
    <col min="8959" max="8959" width="0" style="1" hidden="1" customWidth="1"/>
    <col min="8960" max="8960" width="57.7109375" style="1" customWidth="1"/>
    <col min="8961" max="8961" width="20.42578125" style="1" customWidth="1"/>
    <col min="8962" max="8962" width="19.85546875" style="1" customWidth="1"/>
    <col min="8963" max="9214" width="8.7109375" style="1"/>
    <col min="9215" max="9215" width="0" style="1" hidden="1" customWidth="1"/>
    <col min="9216" max="9216" width="57.7109375" style="1" customWidth="1"/>
    <col min="9217" max="9217" width="20.42578125" style="1" customWidth="1"/>
    <col min="9218" max="9218" width="19.85546875" style="1" customWidth="1"/>
    <col min="9219" max="9470" width="8.7109375" style="1"/>
    <col min="9471" max="9471" width="0" style="1" hidden="1" customWidth="1"/>
    <col min="9472" max="9472" width="57.7109375" style="1" customWidth="1"/>
    <col min="9473" max="9473" width="20.42578125" style="1" customWidth="1"/>
    <col min="9474" max="9474" width="19.85546875" style="1" customWidth="1"/>
    <col min="9475" max="9726" width="8.7109375" style="1"/>
    <col min="9727" max="9727" width="0" style="1" hidden="1" customWidth="1"/>
    <col min="9728" max="9728" width="57.7109375" style="1" customWidth="1"/>
    <col min="9729" max="9729" width="20.42578125" style="1" customWidth="1"/>
    <col min="9730" max="9730" width="19.85546875" style="1" customWidth="1"/>
    <col min="9731" max="9982" width="8.7109375" style="1"/>
    <col min="9983" max="9983" width="0" style="1" hidden="1" customWidth="1"/>
    <col min="9984" max="9984" width="57.7109375" style="1" customWidth="1"/>
    <col min="9985" max="9985" width="20.42578125" style="1" customWidth="1"/>
    <col min="9986" max="9986" width="19.85546875" style="1" customWidth="1"/>
    <col min="9987" max="10238" width="8.7109375" style="1"/>
    <col min="10239" max="10239" width="0" style="1" hidden="1" customWidth="1"/>
    <col min="10240" max="10240" width="57.7109375" style="1" customWidth="1"/>
    <col min="10241" max="10241" width="20.42578125" style="1" customWidth="1"/>
    <col min="10242" max="10242" width="19.85546875" style="1" customWidth="1"/>
    <col min="10243" max="10494" width="8.7109375" style="1"/>
    <col min="10495" max="10495" width="0" style="1" hidden="1" customWidth="1"/>
    <col min="10496" max="10496" width="57.7109375" style="1" customWidth="1"/>
    <col min="10497" max="10497" width="20.42578125" style="1" customWidth="1"/>
    <col min="10498" max="10498" width="19.85546875" style="1" customWidth="1"/>
    <col min="10499" max="10750" width="8.7109375" style="1"/>
    <col min="10751" max="10751" width="0" style="1" hidden="1" customWidth="1"/>
    <col min="10752" max="10752" width="57.7109375" style="1" customWidth="1"/>
    <col min="10753" max="10753" width="20.42578125" style="1" customWidth="1"/>
    <col min="10754" max="10754" width="19.85546875" style="1" customWidth="1"/>
    <col min="10755" max="11006" width="8.7109375" style="1"/>
    <col min="11007" max="11007" width="0" style="1" hidden="1" customWidth="1"/>
    <col min="11008" max="11008" width="57.7109375" style="1" customWidth="1"/>
    <col min="11009" max="11009" width="20.42578125" style="1" customWidth="1"/>
    <col min="11010" max="11010" width="19.85546875" style="1" customWidth="1"/>
    <col min="11011" max="11262" width="8.7109375" style="1"/>
    <col min="11263" max="11263" width="0" style="1" hidden="1" customWidth="1"/>
    <col min="11264" max="11264" width="57.7109375" style="1" customWidth="1"/>
    <col min="11265" max="11265" width="20.42578125" style="1" customWidth="1"/>
    <col min="11266" max="11266" width="19.85546875" style="1" customWidth="1"/>
    <col min="11267" max="11518" width="8.7109375" style="1"/>
    <col min="11519" max="11519" width="0" style="1" hidden="1" customWidth="1"/>
    <col min="11520" max="11520" width="57.7109375" style="1" customWidth="1"/>
    <col min="11521" max="11521" width="20.42578125" style="1" customWidth="1"/>
    <col min="11522" max="11522" width="19.85546875" style="1" customWidth="1"/>
    <col min="11523" max="11774" width="8.7109375" style="1"/>
    <col min="11775" max="11775" width="0" style="1" hidden="1" customWidth="1"/>
    <col min="11776" max="11776" width="57.7109375" style="1" customWidth="1"/>
    <col min="11777" max="11777" width="20.42578125" style="1" customWidth="1"/>
    <col min="11778" max="11778" width="19.85546875" style="1" customWidth="1"/>
    <col min="11779" max="12030" width="8.7109375" style="1"/>
    <col min="12031" max="12031" width="0" style="1" hidden="1" customWidth="1"/>
    <col min="12032" max="12032" width="57.7109375" style="1" customWidth="1"/>
    <col min="12033" max="12033" width="20.42578125" style="1" customWidth="1"/>
    <col min="12034" max="12034" width="19.85546875" style="1" customWidth="1"/>
    <col min="12035" max="12286" width="8.7109375" style="1"/>
    <col min="12287" max="12287" width="0" style="1" hidden="1" customWidth="1"/>
    <col min="12288" max="12288" width="57.7109375" style="1" customWidth="1"/>
    <col min="12289" max="12289" width="20.42578125" style="1" customWidth="1"/>
    <col min="12290" max="12290" width="19.85546875" style="1" customWidth="1"/>
    <col min="12291" max="12542" width="8.7109375" style="1"/>
    <col min="12543" max="12543" width="0" style="1" hidden="1" customWidth="1"/>
    <col min="12544" max="12544" width="57.7109375" style="1" customWidth="1"/>
    <col min="12545" max="12545" width="20.42578125" style="1" customWidth="1"/>
    <col min="12546" max="12546" width="19.85546875" style="1" customWidth="1"/>
    <col min="12547" max="12798" width="8.7109375" style="1"/>
    <col min="12799" max="12799" width="0" style="1" hidden="1" customWidth="1"/>
    <col min="12800" max="12800" width="57.7109375" style="1" customWidth="1"/>
    <col min="12801" max="12801" width="20.42578125" style="1" customWidth="1"/>
    <col min="12802" max="12802" width="19.85546875" style="1" customWidth="1"/>
    <col min="12803" max="13054" width="8.7109375" style="1"/>
    <col min="13055" max="13055" width="0" style="1" hidden="1" customWidth="1"/>
    <col min="13056" max="13056" width="57.7109375" style="1" customWidth="1"/>
    <col min="13057" max="13057" width="20.42578125" style="1" customWidth="1"/>
    <col min="13058" max="13058" width="19.85546875" style="1" customWidth="1"/>
    <col min="13059" max="13310" width="8.7109375" style="1"/>
    <col min="13311" max="13311" width="0" style="1" hidden="1" customWidth="1"/>
    <col min="13312" max="13312" width="57.7109375" style="1" customWidth="1"/>
    <col min="13313" max="13313" width="20.42578125" style="1" customWidth="1"/>
    <col min="13314" max="13314" width="19.85546875" style="1" customWidth="1"/>
    <col min="13315" max="13566" width="8.7109375" style="1"/>
    <col min="13567" max="13567" width="0" style="1" hidden="1" customWidth="1"/>
    <col min="13568" max="13568" width="57.7109375" style="1" customWidth="1"/>
    <col min="13569" max="13569" width="20.42578125" style="1" customWidth="1"/>
    <col min="13570" max="13570" width="19.85546875" style="1" customWidth="1"/>
    <col min="13571" max="13822" width="8.7109375" style="1"/>
    <col min="13823" max="13823" width="0" style="1" hidden="1" customWidth="1"/>
    <col min="13824" max="13824" width="57.7109375" style="1" customWidth="1"/>
    <col min="13825" max="13825" width="20.42578125" style="1" customWidth="1"/>
    <col min="13826" max="13826" width="19.85546875" style="1" customWidth="1"/>
    <col min="13827" max="14078" width="8.7109375" style="1"/>
    <col min="14079" max="14079" width="0" style="1" hidden="1" customWidth="1"/>
    <col min="14080" max="14080" width="57.7109375" style="1" customWidth="1"/>
    <col min="14081" max="14081" width="20.42578125" style="1" customWidth="1"/>
    <col min="14082" max="14082" width="19.85546875" style="1" customWidth="1"/>
    <col min="14083" max="14334" width="8.7109375" style="1"/>
    <col min="14335" max="14335" width="0" style="1" hidden="1" customWidth="1"/>
    <col min="14336" max="14336" width="57.7109375" style="1" customWidth="1"/>
    <col min="14337" max="14337" width="20.42578125" style="1" customWidth="1"/>
    <col min="14338" max="14338" width="19.85546875" style="1" customWidth="1"/>
    <col min="14339" max="14590" width="8.7109375" style="1"/>
    <col min="14591" max="14591" width="0" style="1" hidden="1" customWidth="1"/>
    <col min="14592" max="14592" width="57.7109375" style="1" customWidth="1"/>
    <col min="14593" max="14593" width="20.42578125" style="1" customWidth="1"/>
    <col min="14594" max="14594" width="19.85546875" style="1" customWidth="1"/>
    <col min="14595" max="14846" width="8.7109375" style="1"/>
    <col min="14847" max="14847" width="0" style="1" hidden="1" customWidth="1"/>
    <col min="14848" max="14848" width="57.7109375" style="1" customWidth="1"/>
    <col min="14849" max="14849" width="20.42578125" style="1" customWidth="1"/>
    <col min="14850" max="14850" width="19.85546875" style="1" customWidth="1"/>
    <col min="14851" max="15102" width="8.7109375" style="1"/>
    <col min="15103" max="15103" width="0" style="1" hidden="1" customWidth="1"/>
    <col min="15104" max="15104" width="57.7109375" style="1" customWidth="1"/>
    <col min="15105" max="15105" width="20.42578125" style="1" customWidth="1"/>
    <col min="15106" max="15106" width="19.85546875" style="1" customWidth="1"/>
    <col min="15107" max="15358" width="8.7109375" style="1"/>
    <col min="15359" max="15359" width="0" style="1" hidden="1" customWidth="1"/>
    <col min="15360" max="15360" width="57.7109375" style="1" customWidth="1"/>
    <col min="15361" max="15361" width="20.42578125" style="1" customWidth="1"/>
    <col min="15362" max="15362" width="19.85546875" style="1" customWidth="1"/>
    <col min="15363" max="15614" width="8.7109375" style="1"/>
    <col min="15615" max="15615" width="0" style="1" hidden="1" customWidth="1"/>
    <col min="15616" max="15616" width="57.7109375" style="1" customWidth="1"/>
    <col min="15617" max="15617" width="20.42578125" style="1" customWidth="1"/>
    <col min="15618" max="15618" width="19.85546875" style="1" customWidth="1"/>
    <col min="15619" max="15870" width="8.7109375" style="1"/>
    <col min="15871" max="15871" width="0" style="1" hidden="1" customWidth="1"/>
    <col min="15872" max="15872" width="57.7109375" style="1" customWidth="1"/>
    <col min="15873" max="15873" width="20.42578125" style="1" customWidth="1"/>
    <col min="15874" max="15874" width="19.85546875" style="1" customWidth="1"/>
    <col min="15875" max="16126" width="8.7109375" style="1"/>
    <col min="16127" max="16127" width="0" style="1" hidden="1" customWidth="1"/>
    <col min="16128" max="16128" width="57.7109375" style="1" customWidth="1"/>
    <col min="16129" max="16129" width="20.42578125" style="1" customWidth="1"/>
    <col min="16130" max="16130" width="19.85546875" style="1" customWidth="1"/>
    <col min="16131" max="16384" width="8.7109375" style="1"/>
  </cols>
  <sheetData>
    <row r="1" spans="1:4" ht="57.75" customHeight="1">
      <c r="A1" s="157"/>
      <c r="B1" s="156"/>
      <c r="C1" s="158"/>
      <c r="D1" s="159"/>
    </row>
    <row r="2" spans="1:4" ht="51.75" customHeight="1">
      <c r="A2" s="592" t="str">
        <f>'RESUMO MODULO MINIMO'!A1</f>
        <v>EXECUÇÃO DE SERVIÇOS DE IMPLANTAÇÃO DE REVESTIMENTO PRIMÁRIO EM ESTRADAS VICINAIS DE MUNICÍPIOS DIVERSOS NA ÁREA DE ATUAÇÃO DA 2ª SUPERINTENDÊNCIA REGIONAL DA CODEVASF, NO ESTADO DA BAHIA</v>
      </c>
      <c r="B2" s="593"/>
      <c r="C2" s="593"/>
      <c r="D2" s="594"/>
    </row>
    <row r="3" spans="1:4" ht="15.75">
      <c r="A3" s="586" t="s">
        <v>151</v>
      </c>
      <c r="B3" s="587"/>
      <c r="C3" s="587"/>
      <c r="D3" s="588"/>
    </row>
    <row r="4" spans="1:4">
      <c r="A4" s="589" t="s">
        <v>152</v>
      </c>
      <c r="B4" s="590"/>
      <c r="C4" s="590"/>
      <c r="D4" s="591"/>
    </row>
    <row r="5" spans="1:4">
      <c r="A5" s="344"/>
      <c r="B5" s="161"/>
      <c r="C5" s="161"/>
      <c r="D5" s="162"/>
    </row>
    <row r="6" spans="1:4" ht="25.5">
      <c r="A6" s="163" t="s">
        <v>134</v>
      </c>
      <c r="B6" s="164" t="s">
        <v>135</v>
      </c>
      <c r="C6" s="165" t="s">
        <v>153</v>
      </c>
      <c r="D6" s="166" t="s">
        <v>154</v>
      </c>
    </row>
    <row r="7" spans="1:4">
      <c r="A7" s="167"/>
      <c r="B7" s="168"/>
      <c r="C7" s="161"/>
      <c r="D7" s="162"/>
    </row>
    <row r="8" spans="1:4">
      <c r="A8" s="167">
        <v>1</v>
      </c>
      <c r="B8" s="168" t="s">
        <v>155</v>
      </c>
      <c r="C8" s="169"/>
      <c r="D8" s="170">
        <v>3.7999999999999999E-2</v>
      </c>
    </row>
    <row r="9" spans="1:4">
      <c r="A9" s="171"/>
      <c r="B9" s="161"/>
      <c r="C9" s="172"/>
      <c r="D9" s="173"/>
    </row>
    <row r="10" spans="1:4">
      <c r="A10" s="167">
        <v>2</v>
      </c>
      <c r="B10" s="168" t="s">
        <v>156</v>
      </c>
      <c r="C10" s="169">
        <f>C11+C12+C13</f>
        <v>8.6499999999999994E-2</v>
      </c>
      <c r="D10" s="170"/>
    </row>
    <row r="11" spans="1:4">
      <c r="A11" s="174" t="s">
        <v>22</v>
      </c>
      <c r="B11" s="161" t="s">
        <v>143</v>
      </c>
      <c r="C11" s="172">
        <v>0.05</v>
      </c>
      <c r="D11" s="173"/>
    </row>
    <row r="12" spans="1:4">
      <c r="A12" s="174" t="s">
        <v>24</v>
      </c>
      <c r="B12" s="161" t="s">
        <v>63</v>
      </c>
      <c r="C12" s="172">
        <v>6.4999999999999997E-3</v>
      </c>
      <c r="D12" s="173"/>
    </row>
    <row r="13" spans="1:4">
      <c r="A13" s="174" t="s">
        <v>137</v>
      </c>
      <c r="B13" s="161" t="s">
        <v>144</v>
      </c>
      <c r="C13" s="172">
        <v>0.03</v>
      </c>
      <c r="D13" s="173"/>
    </row>
    <row r="14" spans="1:4">
      <c r="A14" s="174"/>
      <c r="B14" s="161"/>
      <c r="C14" s="172"/>
      <c r="D14" s="173"/>
    </row>
    <row r="15" spans="1:4">
      <c r="A15" s="175" t="s">
        <v>157</v>
      </c>
      <c r="B15" s="168" t="s">
        <v>158</v>
      </c>
      <c r="C15" s="172"/>
      <c r="D15" s="368">
        <v>0</v>
      </c>
    </row>
    <row r="16" spans="1:4">
      <c r="A16" s="171"/>
      <c r="B16" s="161"/>
      <c r="C16" s="172"/>
      <c r="D16" s="173"/>
    </row>
    <row r="17" spans="1:4">
      <c r="A17" s="167">
        <v>4</v>
      </c>
      <c r="B17" s="168" t="s">
        <v>159</v>
      </c>
      <c r="C17" s="172"/>
      <c r="D17" s="173">
        <v>1.11E-2</v>
      </c>
    </row>
    <row r="18" spans="1:4">
      <c r="A18" s="171"/>
      <c r="B18" s="161"/>
      <c r="C18" s="172"/>
      <c r="D18" s="173"/>
    </row>
    <row r="19" spans="1:4">
      <c r="A19" s="167">
        <v>5</v>
      </c>
      <c r="B19" s="168" t="s">
        <v>160</v>
      </c>
      <c r="C19" s="169"/>
      <c r="D19" s="170">
        <v>7.1400000000000005E-2</v>
      </c>
    </row>
    <row r="20" spans="1:4">
      <c r="A20" s="171"/>
      <c r="B20" s="161"/>
      <c r="C20" s="176"/>
      <c r="D20" s="177"/>
    </row>
    <row r="21" spans="1:4">
      <c r="A21" s="178"/>
      <c r="B21" s="179" t="s">
        <v>161</v>
      </c>
      <c r="C21" s="180"/>
      <c r="D21" s="181">
        <f>ROUND(((((1+D8+D15)*(1+D17)*(1+D19))/(1-C10))-1),4)</f>
        <v>0.23089999999999999</v>
      </c>
    </row>
    <row r="22" spans="1:4">
      <c r="A22" s="178"/>
      <c r="B22" s="179"/>
      <c r="C22" s="180"/>
      <c r="D22" s="181"/>
    </row>
    <row r="23" spans="1:4">
      <c r="A23" s="167" t="s">
        <v>162</v>
      </c>
      <c r="B23" s="161"/>
      <c r="C23" s="176"/>
      <c r="D23" s="177"/>
    </row>
    <row r="24" spans="1:4" ht="15">
      <c r="A24" s="182" t="s">
        <v>163</v>
      </c>
      <c r="B24" s="161"/>
      <c r="C24" s="176"/>
      <c r="D24" s="183"/>
    </row>
    <row r="25" spans="1:4">
      <c r="A25" s="171"/>
      <c r="B25" s="161"/>
      <c r="C25" s="176"/>
      <c r="D25" s="183"/>
    </row>
    <row r="26" spans="1:4">
      <c r="A26" s="171"/>
      <c r="B26" s="161"/>
      <c r="C26" s="161"/>
      <c r="D26" s="184"/>
    </row>
    <row r="27" spans="1:4">
      <c r="A27" s="171"/>
      <c r="B27" s="161"/>
      <c r="C27" s="161"/>
      <c r="D27" s="162"/>
    </row>
    <row r="28" spans="1:4">
      <c r="A28" s="185"/>
      <c r="B28" s="186"/>
      <c r="C28" s="187"/>
      <c r="D28" s="188"/>
    </row>
  </sheetData>
  <mergeCells count="3">
    <mergeCell ref="A3:D3"/>
    <mergeCell ref="A4:D4"/>
    <mergeCell ref="A2:D2"/>
  </mergeCells>
  <phoneticPr fontId="74"/>
  <printOptions horizontalCentered="1"/>
  <pageMargins left="0.51181102362204722" right="0.51181102362204722" top="0.78740157480314965" bottom="0.78740157480314965" header="0.31496062992125984" footer="0.31496062992125984"/>
  <pageSetup paperSize="9" scale="96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D56"/>
  <sheetViews>
    <sheetView showGridLines="0" view="pageBreakPreview" zoomScale="85" zoomScaleNormal="85" zoomScaleSheetLayoutView="85" workbookViewId="0">
      <selection activeCell="E17" sqref="E17"/>
    </sheetView>
  </sheetViews>
  <sheetFormatPr defaultColWidth="8.7109375" defaultRowHeight="12.75"/>
  <cols>
    <col min="1" max="1" width="14" style="1" customWidth="1"/>
    <col min="2" max="2" width="52.42578125" style="189" customWidth="1"/>
    <col min="3" max="3" width="14.28515625" style="1" customWidth="1"/>
    <col min="4" max="4" width="15.28515625" style="1" customWidth="1"/>
    <col min="5" max="254" width="8.7109375" style="1"/>
    <col min="255" max="255" width="0" style="1" hidden="1" customWidth="1"/>
    <col min="256" max="256" width="57.7109375" style="1" customWidth="1"/>
    <col min="257" max="257" width="20.42578125" style="1" customWidth="1"/>
    <col min="258" max="258" width="19.85546875" style="1" customWidth="1"/>
    <col min="259" max="510" width="8.7109375" style="1"/>
    <col min="511" max="511" width="0" style="1" hidden="1" customWidth="1"/>
    <col min="512" max="512" width="57.7109375" style="1" customWidth="1"/>
    <col min="513" max="513" width="20.42578125" style="1" customWidth="1"/>
    <col min="514" max="514" width="19.85546875" style="1" customWidth="1"/>
    <col min="515" max="766" width="8.7109375" style="1"/>
    <col min="767" max="767" width="0" style="1" hidden="1" customWidth="1"/>
    <col min="768" max="768" width="57.7109375" style="1" customWidth="1"/>
    <col min="769" max="769" width="20.42578125" style="1" customWidth="1"/>
    <col min="770" max="770" width="19.85546875" style="1" customWidth="1"/>
    <col min="771" max="1022" width="8.7109375" style="1"/>
    <col min="1023" max="1023" width="0" style="1" hidden="1" customWidth="1"/>
    <col min="1024" max="1024" width="57.7109375" style="1" customWidth="1"/>
    <col min="1025" max="1025" width="20.42578125" style="1" customWidth="1"/>
    <col min="1026" max="1026" width="19.85546875" style="1" customWidth="1"/>
    <col min="1027" max="1278" width="8.7109375" style="1"/>
    <col min="1279" max="1279" width="0" style="1" hidden="1" customWidth="1"/>
    <col min="1280" max="1280" width="57.7109375" style="1" customWidth="1"/>
    <col min="1281" max="1281" width="20.42578125" style="1" customWidth="1"/>
    <col min="1282" max="1282" width="19.85546875" style="1" customWidth="1"/>
    <col min="1283" max="1534" width="8.7109375" style="1"/>
    <col min="1535" max="1535" width="0" style="1" hidden="1" customWidth="1"/>
    <col min="1536" max="1536" width="57.7109375" style="1" customWidth="1"/>
    <col min="1537" max="1537" width="20.42578125" style="1" customWidth="1"/>
    <col min="1538" max="1538" width="19.85546875" style="1" customWidth="1"/>
    <col min="1539" max="1790" width="8.7109375" style="1"/>
    <col min="1791" max="1791" width="0" style="1" hidden="1" customWidth="1"/>
    <col min="1792" max="1792" width="57.7109375" style="1" customWidth="1"/>
    <col min="1793" max="1793" width="20.42578125" style="1" customWidth="1"/>
    <col min="1794" max="1794" width="19.85546875" style="1" customWidth="1"/>
    <col min="1795" max="2046" width="8.7109375" style="1"/>
    <col min="2047" max="2047" width="0" style="1" hidden="1" customWidth="1"/>
    <col min="2048" max="2048" width="57.7109375" style="1" customWidth="1"/>
    <col min="2049" max="2049" width="20.42578125" style="1" customWidth="1"/>
    <col min="2050" max="2050" width="19.85546875" style="1" customWidth="1"/>
    <col min="2051" max="2302" width="8.7109375" style="1"/>
    <col min="2303" max="2303" width="0" style="1" hidden="1" customWidth="1"/>
    <col min="2304" max="2304" width="57.7109375" style="1" customWidth="1"/>
    <col min="2305" max="2305" width="20.42578125" style="1" customWidth="1"/>
    <col min="2306" max="2306" width="19.85546875" style="1" customWidth="1"/>
    <col min="2307" max="2558" width="8.7109375" style="1"/>
    <col min="2559" max="2559" width="0" style="1" hidden="1" customWidth="1"/>
    <col min="2560" max="2560" width="57.7109375" style="1" customWidth="1"/>
    <col min="2561" max="2561" width="20.42578125" style="1" customWidth="1"/>
    <col min="2562" max="2562" width="19.85546875" style="1" customWidth="1"/>
    <col min="2563" max="2814" width="8.7109375" style="1"/>
    <col min="2815" max="2815" width="0" style="1" hidden="1" customWidth="1"/>
    <col min="2816" max="2816" width="57.7109375" style="1" customWidth="1"/>
    <col min="2817" max="2817" width="20.42578125" style="1" customWidth="1"/>
    <col min="2818" max="2818" width="19.85546875" style="1" customWidth="1"/>
    <col min="2819" max="3070" width="8.7109375" style="1"/>
    <col min="3071" max="3071" width="0" style="1" hidden="1" customWidth="1"/>
    <col min="3072" max="3072" width="57.7109375" style="1" customWidth="1"/>
    <col min="3073" max="3073" width="20.42578125" style="1" customWidth="1"/>
    <col min="3074" max="3074" width="19.85546875" style="1" customWidth="1"/>
    <col min="3075" max="3326" width="8.7109375" style="1"/>
    <col min="3327" max="3327" width="0" style="1" hidden="1" customWidth="1"/>
    <col min="3328" max="3328" width="57.7109375" style="1" customWidth="1"/>
    <col min="3329" max="3329" width="20.42578125" style="1" customWidth="1"/>
    <col min="3330" max="3330" width="19.85546875" style="1" customWidth="1"/>
    <col min="3331" max="3582" width="8.7109375" style="1"/>
    <col min="3583" max="3583" width="0" style="1" hidden="1" customWidth="1"/>
    <col min="3584" max="3584" width="57.7109375" style="1" customWidth="1"/>
    <col min="3585" max="3585" width="20.42578125" style="1" customWidth="1"/>
    <col min="3586" max="3586" width="19.85546875" style="1" customWidth="1"/>
    <col min="3587" max="3838" width="8.7109375" style="1"/>
    <col min="3839" max="3839" width="0" style="1" hidden="1" customWidth="1"/>
    <col min="3840" max="3840" width="57.7109375" style="1" customWidth="1"/>
    <col min="3841" max="3841" width="20.42578125" style="1" customWidth="1"/>
    <col min="3842" max="3842" width="19.85546875" style="1" customWidth="1"/>
    <col min="3843" max="4094" width="8.7109375" style="1"/>
    <col min="4095" max="4095" width="0" style="1" hidden="1" customWidth="1"/>
    <col min="4096" max="4096" width="57.7109375" style="1" customWidth="1"/>
    <col min="4097" max="4097" width="20.42578125" style="1" customWidth="1"/>
    <col min="4098" max="4098" width="19.85546875" style="1" customWidth="1"/>
    <col min="4099" max="4350" width="8.7109375" style="1"/>
    <col min="4351" max="4351" width="0" style="1" hidden="1" customWidth="1"/>
    <col min="4352" max="4352" width="57.7109375" style="1" customWidth="1"/>
    <col min="4353" max="4353" width="20.42578125" style="1" customWidth="1"/>
    <col min="4354" max="4354" width="19.85546875" style="1" customWidth="1"/>
    <col min="4355" max="4606" width="8.7109375" style="1"/>
    <col min="4607" max="4607" width="0" style="1" hidden="1" customWidth="1"/>
    <col min="4608" max="4608" width="57.7109375" style="1" customWidth="1"/>
    <col min="4609" max="4609" width="20.42578125" style="1" customWidth="1"/>
    <col min="4610" max="4610" width="19.85546875" style="1" customWidth="1"/>
    <col min="4611" max="4862" width="8.7109375" style="1"/>
    <col min="4863" max="4863" width="0" style="1" hidden="1" customWidth="1"/>
    <col min="4864" max="4864" width="57.7109375" style="1" customWidth="1"/>
    <col min="4865" max="4865" width="20.42578125" style="1" customWidth="1"/>
    <col min="4866" max="4866" width="19.85546875" style="1" customWidth="1"/>
    <col min="4867" max="5118" width="8.7109375" style="1"/>
    <col min="5119" max="5119" width="0" style="1" hidden="1" customWidth="1"/>
    <col min="5120" max="5120" width="57.7109375" style="1" customWidth="1"/>
    <col min="5121" max="5121" width="20.42578125" style="1" customWidth="1"/>
    <col min="5122" max="5122" width="19.85546875" style="1" customWidth="1"/>
    <col min="5123" max="5374" width="8.7109375" style="1"/>
    <col min="5375" max="5375" width="0" style="1" hidden="1" customWidth="1"/>
    <col min="5376" max="5376" width="57.7109375" style="1" customWidth="1"/>
    <col min="5377" max="5377" width="20.42578125" style="1" customWidth="1"/>
    <col min="5378" max="5378" width="19.85546875" style="1" customWidth="1"/>
    <col min="5379" max="5630" width="8.7109375" style="1"/>
    <col min="5631" max="5631" width="0" style="1" hidden="1" customWidth="1"/>
    <col min="5632" max="5632" width="57.7109375" style="1" customWidth="1"/>
    <col min="5633" max="5633" width="20.42578125" style="1" customWidth="1"/>
    <col min="5634" max="5634" width="19.85546875" style="1" customWidth="1"/>
    <col min="5635" max="5886" width="8.7109375" style="1"/>
    <col min="5887" max="5887" width="0" style="1" hidden="1" customWidth="1"/>
    <col min="5888" max="5888" width="57.7109375" style="1" customWidth="1"/>
    <col min="5889" max="5889" width="20.42578125" style="1" customWidth="1"/>
    <col min="5890" max="5890" width="19.85546875" style="1" customWidth="1"/>
    <col min="5891" max="6142" width="8.7109375" style="1"/>
    <col min="6143" max="6143" width="0" style="1" hidden="1" customWidth="1"/>
    <col min="6144" max="6144" width="57.7109375" style="1" customWidth="1"/>
    <col min="6145" max="6145" width="20.42578125" style="1" customWidth="1"/>
    <col min="6146" max="6146" width="19.85546875" style="1" customWidth="1"/>
    <col min="6147" max="6398" width="8.7109375" style="1"/>
    <col min="6399" max="6399" width="0" style="1" hidden="1" customWidth="1"/>
    <col min="6400" max="6400" width="57.7109375" style="1" customWidth="1"/>
    <col min="6401" max="6401" width="20.42578125" style="1" customWidth="1"/>
    <col min="6402" max="6402" width="19.85546875" style="1" customWidth="1"/>
    <col min="6403" max="6654" width="8.7109375" style="1"/>
    <col min="6655" max="6655" width="0" style="1" hidden="1" customWidth="1"/>
    <col min="6656" max="6656" width="57.7109375" style="1" customWidth="1"/>
    <col min="6657" max="6657" width="20.42578125" style="1" customWidth="1"/>
    <col min="6658" max="6658" width="19.85546875" style="1" customWidth="1"/>
    <col min="6659" max="6910" width="8.7109375" style="1"/>
    <col min="6911" max="6911" width="0" style="1" hidden="1" customWidth="1"/>
    <col min="6912" max="6912" width="57.7109375" style="1" customWidth="1"/>
    <col min="6913" max="6913" width="20.42578125" style="1" customWidth="1"/>
    <col min="6914" max="6914" width="19.85546875" style="1" customWidth="1"/>
    <col min="6915" max="7166" width="8.7109375" style="1"/>
    <col min="7167" max="7167" width="0" style="1" hidden="1" customWidth="1"/>
    <col min="7168" max="7168" width="57.7109375" style="1" customWidth="1"/>
    <col min="7169" max="7169" width="20.42578125" style="1" customWidth="1"/>
    <col min="7170" max="7170" width="19.85546875" style="1" customWidth="1"/>
    <col min="7171" max="7422" width="8.7109375" style="1"/>
    <col min="7423" max="7423" width="0" style="1" hidden="1" customWidth="1"/>
    <col min="7424" max="7424" width="57.7109375" style="1" customWidth="1"/>
    <col min="7425" max="7425" width="20.42578125" style="1" customWidth="1"/>
    <col min="7426" max="7426" width="19.85546875" style="1" customWidth="1"/>
    <col min="7427" max="7678" width="8.7109375" style="1"/>
    <col min="7679" max="7679" width="0" style="1" hidden="1" customWidth="1"/>
    <col min="7680" max="7680" width="57.7109375" style="1" customWidth="1"/>
    <col min="7681" max="7681" width="20.42578125" style="1" customWidth="1"/>
    <col min="7682" max="7682" width="19.85546875" style="1" customWidth="1"/>
    <col min="7683" max="7934" width="8.7109375" style="1"/>
    <col min="7935" max="7935" width="0" style="1" hidden="1" customWidth="1"/>
    <col min="7936" max="7936" width="57.7109375" style="1" customWidth="1"/>
    <col min="7937" max="7937" width="20.42578125" style="1" customWidth="1"/>
    <col min="7938" max="7938" width="19.85546875" style="1" customWidth="1"/>
    <col min="7939" max="8190" width="8.7109375" style="1"/>
    <col min="8191" max="8191" width="0" style="1" hidden="1" customWidth="1"/>
    <col min="8192" max="8192" width="57.7109375" style="1" customWidth="1"/>
    <col min="8193" max="8193" width="20.42578125" style="1" customWidth="1"/>
    <col min="8194" max="8194" width="19.85546875" style="1" customWidth="1"/>
    <col min="8195" max="8446" width="8.7109375" style="1"/>
    <col min="8447" max="8447" width="0" style="1" hidden="1" customWidth="1"/>
    <col min="8448" max="8448" width="57.7109375" style="1" customWidth="1"/>
    <col min="8449" max="8449" width="20.42578125" style="1" customWidth="1"/>
    <col min="8450" max="8450" width="19.85546875" style="1" customWidth="1"/>
    <col min="8451" max="8702" width="8.7109375" style="1"/>
    <col min="8703" max="8703" width="0" style="1" hidden="1" customWidth="1"/>
    <col min="8704" max="8704" width="57.7109375" style="1" customWidth="1"/>
    <col min="8705" max="8705" width="20.42578125" style="1" customWidth="1"/>
    <col min="8706" max="8706" width="19.85546875" style="1" customWidth="1"/>
    <col min="8707" max="8958" width="8.7109375" style="1"/>
    <col min="8959" max="8959" width="0" style="1" hidden="1" customWidth="1"/>
    <col min="8960" max="8960" width="57.7109375" style="1" customWidth="1"/>
    <col min="8961" max="8961" width="20.42578125" style="1" customWidth="1"/>
    <col min="8962" max="8962" width="19.85546875" style="1" customWidth="1"/>
    <col min="8963" max="9214" width="8.7109375" style="1"/>
    <col min="9215" max="9215" width="0" style="1" hidden="1" customWidth="1"/>
    <col min="9216" max="9216" width="57.7109375" style="1" customWidth="1"/>
    <col min="9217" max="9217" width="20.42578125" style="1" customWidth="1"/>
    <col min="9218" max="9218" width="19.85546875" style="1" customWidth="1"/>
    <col min="9219" max="9470" width="8.7109375" style="1"/>
    <col min="9471" max="9471" width="0" style="1" hidden="1" customWidth="1"/>
    <col min="9472" max="9472" width="57.7109375" style="1" customWidth="1"/>
    <col min="9473" max="9473" width="20.42578125" style="1" customWidth="1"/>
    <col min="9474" max="9474" width="19.85546875" style="1" customWidth="1"/>
    <col min="9475" max="9726" width="8.7109375" style="1"/>
    <col min="9727" max="9727" width="0" style="1" hidden="1" customWidth="1"/>
    <col min="9728" max="9728" width="57.7109375" style="1" customWidth="1"/>
    <col min="9729" max="9729" width="20.42578125" style="1" customWidth="1"/>
    <col min="9730" max="9730" width="19.85546875" style="1" customWidth="1"/>
    <col min="9731" max="9982" width="8.7109375" style="1"/>
    <col min="9983" max="9983" width="0" style="1" hidden="1" customWidth="1"/>
    <col min="9984" max="9984" width="57.7109375" style="1" customWidth="1"/>
    <col min="9985" max="9985" width="20.42578125" style="1" customWidth="1"/>
    <col min="9986" max="9986" width="19.85546875" style="1" customWidth="1"/>
    <col min="9987" max="10238" width="8.7109375" style="1"/>
    <col min="10239" max="10239" width="0" style="1" hidden="1" customWidth="1"/>
    <col min="10240" max="10240" width="57.7109375" style="1" customWidth="1"/>
    <col min="10241" max="10241" width="20.42578125" style="1" customWidth="1"/>
    <col min="10242" max="10242" width="19.85546875" style="1" customWidth="1"/>
    <col min="10243" max="10494" width="8.7109375" style="1"/>
    <col min="10495" max="10495" width="0" style="1" hidden="1" customWidth="1"/>
    <col min="10496" max="10496" width="57.7109375" style="1" customWidth="1"/>
    <col min="10497" max="10497" width="20.42578125" style="1" customWidth="1"/>
    <col min="10498" max="10498" width="19.85546875" style="1" customWidth="1"/>
    <col min="10499" max="10750" width="8.7109375" style="1"/>
    <col min="10751" max="10751" width="0" style="1" hidden="1" customWidth="1"/>
    <col min="10752" max="10752" width="57.7109375" style="1" customWidth="1"/>
    <col min="10753" max="10753" width="20.42578125" style="1" customWidth="1"/>
    <col min="10754" max="10754" width="19.85546875" style="1" customWidth="1"/>
    <col min="10755" max="11006" width="8.7109375" style="1"/>
    <col min="11007" max="11007" width="0" style="1" hidden="1" customWidth="1"/>
    <col min="11008" max="11008" width="57.7109375" style="1" customWidth="1"/>
    <col min="11009" max="11009" width="20.42578125" style="1" customWidth="1"/>
    <col min="11010" max="11010" width="19.85546875" style="1" customWidth="1"/>
    <col min="11011" max="11262" width="8.7109375" style="1"/>
    <col min="11263" max="11263" width="0" style="1" hidden="1" customWidth="1"/>
    <col min="11264" max="11264" width="57.7109375" style="1" customWidth="1"/>
    <col min="11265" max="11265" width="20.42578125" style="1" customWidth="1"/>
    <col min="11266" max="11266" width="19.85546875" style="1" customWidth="1"/>
    <col min="11267" max="11518" width="8.7109375" style="1"/>
    <col min="11519" max="11519" width="0" style="1" hidden="1" customWidth="1"/>
    <col min="11520" max="11520" width="57.7109375" style="1" customWidth="1"/>
    <col min="11521" max="11521" width="20.42578125" style="1" customWidth="1"/>
    <col min="11522" max="11522" width="19.85546875" style="1" customWidth="1"/>
    <col min="11523" max="11774" width="8.7109375" style="1"/>
    <col min="11775" max="11775" width="0" style="1" hidden="1" customWidth="1"/>
    <col min="11776" max="11776" width="57.7109375" style="1" customWidth="1"/>
    <col min="11777" max="11777" width="20.42578125" style="1" customWidth="1"/>
    <col min="11778" max="11778" width="19.85546875" style="1" customWidth="1"/>
    <col min="11779" max="12030" width="8.7109375" style="1"/>
    <col min="12031" max="12031" width="0" style="1" hidden="1" customWidth="1"/>
    <col min="12032" max="12032" width="57.7109375" style="1" customWidth="1"/>
    <col min="12033" max="12033" width="20.42578125" style="1" customWidth="1"/>
    <col min="12034" max="12034" width="19.85546875" style="1" customWidth="1"/>
    <col min="12035" max="12286" width="8.7109375" style="1"/>
    <col min="12287" max="12287" width="0" style="1" hidden="1" customWidth="1"/>
    <col min="12288" max="12288" width="57.7109375" style="1" customWidth="1"/>
    <col min="12289" max="12289" width="20.42578125" style="1" customWidth="1"/>
    <col min="12290" max="12290" width="19.85546875" style="1" customWidth="1"/>
    <col min="12291" max="12542" width="8.7109375" style="1"/>
    <col min="12543" max="12543" width="0" style="1" hidden="1" customWidth="1"/>
    <col min="12544" max="12544" width="57.7109375" style="1" customWidth="1"/>
    <col min="12545" max="12545" width="20.42578125" style="1" customWidth="1"/>
    <col min="12546" max="12546" width="19.85546875" style="1" customWidth="1"/>
    <col min="12547" max="12798" width="8.7109375" style="1"/>
    <col min="12799" max="12799" width="0" style="1" hidden="1" customWidth="1"/>
    <col min="12800" max="12800" width="57.7109375" style="1" customWidth="1"/>
    <col min="12801" max="12801" width="20.42578125" style="1" customWidth="1"/>
    <col min="12802" max="12802" width="19.85546875" style="1" customWidth="1"/>
    <col min="12803" max="13054" width="8.7109375" style="1"/>
    <col min="13055" max="13055" width="0" style="1" hidden="1" customWidth="1"/>
    <col min="13056" max="13056" width="57.7109375" style="1" customWidth="1"/>
    <col min="13057" max="13057" width="20.42578125" style="1" customWidth="1"/>
    <col min="13058" max="13058" width="19.85546875" style="1" customWidth="1"/>
    <col min="13059" max="13310" width="8.7109375" style="1"/>
    <col min="13311" max="13311" width="0" style="1" hidden="1" customWidth="1"/>
    <col min="13312" max="13312" width="57.7109375" style="1" customWidth="1"/>
    <col min="13313" max="13313" width="20.42578125" style="1" customWidth="1"/>
    <col min="13314" max="13314" width="19.85546875" style="1" customWidth="1"/>
    <col min="13315" max="13566" width="8.7109375" style="1"/>
    <col min="13567" max="13567" width="0" style="1" hidden="1" customWidth="1"/>
    <col min="13568" max="13568" width="57.7109375" style="1" customWidth="1"/>
    <col min="13569" max="13569" width="20.42578125" style="1" customWidth="1"/>
    <col min="13570" max="13570" width="19.85546875" style="1" customWidth="1"/>
    <col min="13571" max="13822" width="8.7109375" style="1"/>
    <col min="13823" max="13823" width="0" style="1" hidden="1" customWidth="1"/>
    <col min="13824" max="13824" width="57.7109375" style="1" customWidth="1"/>
    <col min="13825" max="13825" width="20.42578125" style="1" customWidth="1"/>
    <col min="13826" max="13826" width="19.85546875" style="1" customWidth="1"/>
    <col min="13827" max="14078" width="8.7109375" style="1"/>
    <col min="14079" max="14079" width="0" style="1" hidden="1" customWidth="1"/>
    <col min="14080" max="14080" width="57.7109375" style="1" customWidth="1"/>
    <col min="14081" max="14081" width="20.42578125" style="1" customWidth="1"/>
    <col min="14082" max="14082" width="19.85546875" style="1" customWidth="1"/>
    <col min="14083" max="14334" width="8.7109375" style="1"/>
    <col min="14335" max="14335" width="0" style="1" hidden="1" customWidth="1"/>
    <col min="14336" max="14336" width="57.7109375" style="1" customWidth="1"/>
    <col min="14337" max="14337" width="20.42578125" style="1" customWidth="1"/>
    <col min="14338" max="14338" width="19.85546875" style="1" customWidth="1"/>
    <col min="14339" max="14590" width="8.7109375" style="1"/>
    <col min="14591" max="14591" width="0" style="1" hidden="1" customWidth="1"/>
    <col min="14592" max="14592" width="57.7109375" style="1" customWidth="1"/>
    <col min="14593" max="14593" width="20.42578125" style="1" customWidth="1"/>
    <col min="14594" max="14594" width="19.85546875" style="1" customWidth="1"/>
    <col min="14595" max="14846" width="8.7109375" style="1"/>
    <col min="14847" max="14847" width="0" style="1" hidden="1" customWidth="1"/>
    <col min="14848" max="14848" width="57.7109375" style="1" customWidth="1"/>
    <col min="14849" max="14849" width="20.42578125" style="1" customWidth="1"/>
    <col min="14850" max="14850" width="19.85546875" style="1" customWidth="1"/>
    <col min="14851" max="15102" width="8.7109375" style="1"/>
    <col min="15103" max="15103" width="0" style="1" hidden="1" customWidth="1"/>
    <col min="15104" max="15104" width="57.7109375" style="1" customWidth="1"/>
    <col min="15105" max="15105" width="20.42578125" style="1" customWidth="1"/>
    <col min="15106" max="15106" width="19.85546875" style="1" customWidth="1"/>
    <col min="15107" max="15358" width="8.7109375" style="1"/>
    <col min="15359" max="15359" width="0" style="1" hidden="1" customWidth="1"/>
    <col min="15360" max="15360" width="57.7109375" style="1" customWidth="1"/>
    <col min="15361" max="15361" width="20.42578125" style="1" customWidth="1"/>
    <col min="15362" max="15362" width="19.85546875" style="1" customWidth="1"/>
    <col min="15363" max="15614" width="8.7109375" style="1"/>
    <col min="15615" max="15615" width="0" style="1" hidden="1" customWidth="1"/>
    <col min="15616" max="15616" width="57.7109375" style="1" customWidth="1"/>
    <col min="15617" max="15617" width="20.42578125" style="1" customWidth="1"/>
    <col min="15618" max="15618" width="19.85546875" style="1" customWidth="1"/>
    <col min="15619" max="15870" width="8.7109375" style="1"/>
    <col min="15871" max="15871" width="0" style="1" hidden="1" customWidth="1"/>
    <col min="15872" max="15872" width="57.7109375" style="1" customWidth="1"/>
    <col min="15873" max="15873" width="20.42578125" style="1" customWidth="1"/>
    <col min="15874" max="15874" width="19.85546875" style="1" customWidth="1"/>
    <col min="15875" max="16126" width="8.7109375" style="1"/>
    <col min="16127" max="16127" width="0" style="1" hidden="1" customWidth="1"/>
    <col min="16128" max="16128" width="57.7109375" style="1" customWidth="1"/>
    <col min="16129" max="16129" width="20.42578125" style="1" customWidth="1"/>
    <col min="16130" max="16130" width="19.85546875" style="1" customWidth="1"/>
    <col min="16131" max="16384" width="8.7109375" style="1"/>
  </cols>
  <sheetData>
    <row r="1" spans="1:4" ht="57.75" customHeight="1">
      <c r="A1" s="157"/>
      <c r="B1" s="156"/>
      <c r="C1" s="158"/>
      <c r="D1" s="159"/>
    </row>
    <row r="2" spans="1:4" s="160" customFormat="1" ht="51.75" customHeight="1">
      <c r="A2" s="592" t="str">
        <f>'RESUMO MODULO MINIMO'!A1</f>
        <v>EXECUÇÃO DE SERVIÇOS DE IMPLANTAÇÃO DE REVESTIMENTO PRIMÁRIO EM ESTRADAS VICINAIS DE MUNICÍPIOS DIVERSOS NA ÁREA DE ATUAÇÃO DA 2ª SUPERINTENDÊNCIA REGIONAL DA CODEVASF, NO ESTADO DA BAHIA</v>
      </c>
      <c r="B2" s="593"/>
      <c r="C2" s="593"/>
      <c r="D2" s="594"/>
    </row>
    <row r="3" spans="1:4" ht="15.75" hidden="1">
      <c r="A3" s="586" t="s">
        <v>151</v>
      </c>
      <c r="B3" s="587"/>
      <c r="C3" s="587"/>
      <c r="D3" s="588"/>
    </row>
    <row r="4" spans="1:4" hidden="1">
      <c r="A4" s="589" t="s">
        <v>152</v>
      </c>
      <c r="B4" s="590"/>
      <c r="C4" s="590"/>
      <c r="D4" s="591"/>
    </row>
    <row r="5" spans="1:4" hidden="1">
      <c r="A5" s="354"/>
      <c r="B5" s="161"/>
      <c r="C5" s="161"/>
      <c r="D5" s="162"/>
    </row>
    <row r="6" spans="1:4" ht="25.5" hidden="1">
      <c r="A6" s="163" t="s">
        <v>134</v>
      </c>
      <c r="B6" s="164" t="s">
        <v>135</v>
      </c>
      <c r="C6" s="165" t="s">
        <v>153</v>
      </c>
      <c r="D6" s="166" t="s">
        <v>154</v>
      </c>
    </row>
    <row r="7" spans="1:4" hidden="1">
      <c r="A7" s="167"/>
      <c r="B7" s="168"/>
      <c r="C7" s="161"/>
      <c r="D7" s="162"/>
    </row>
    <row r="8" spans="1:4" hidden="1">
      <c r="A8" s="167">
        <v>1</v>
      </c>
      <c r="B8" s="168" t="s">
        <v>155</v>
      </c>
      <c r="C8" s="169"/>
      <c r="D8" s="170">
        <v>3.7999999999999999E-2</v>
      </c>
    </row>
    <row r="9" spans="1:4" hidden="1">
      <c r="A9" s="171"/>
      <c r="B9" s="161"/>
      <c r="C9" s="172"/>
      <c r="D9" s="173"/>
    </row>
    <row r="10" spans="1:4" hidden="1">
      <c r="A10" s="167">
        <v>2</v>
      </c>
      <c r="B10" s="168" t="s">
        <v>156</v>
      </c>
      <c r="C10" s="169">
        <f>C11+C12+C13</f>
        <v>8.6499999999999994E-2</v>
      </c>
      <c r="D10" s="170"/>
    </row>
    <row r="11" spans="1:4" hidden="1">
      <c r="A11" s="174" t="s">
        <v>22</v>
      </c>
      <c r="B11" s="161" t="s">
        <v>143</v>
      </c>
      <c r="C11" s="172">
        <v>0.05</v>
      </c>
      <c r="D11" s="173"/>
    </row>
    <row r="12" spans="1:4" hidden="1">
      <c r="A12" s="174" t="s">
        <v>24</v>
      </c>
      <c r="B12" s="161" t="s">
        <v>63</v>
      </c>
      <c r="C12" s="172">
        <v>6.4999999999999997E-3</v>
      </c>
      <c r="D12" s="173"/>
    </row>
    <row r="13" spans="1:4" hidden="1">
      <c r="A13" s="174" t="s">
        <v>137</v>
      </c>
      <c r="B13" s="161" t="s">
        <v>144</v>
      </c>
      <c r="C13" s="172">
        <v>0.03</v>
      </c>
      <c r="D13" s="173"/>
    </row>
    <row r="14" spans="1:4" hidden="1">
      <c r="A14" s="174"/>
      <c r="B14" s="161"/>
      <c r="C14" s="172"/>
      <c r="D14" s="173"/>
    </row>
    <row r="15" spans="1:4" hidden="1">
      <c r="A15" s="175" t="s">
        <v>157</v>
      </c>
      <c r="B15" s="168" t="s">
        <v>158</v>
      </c>
      <c r="C15" s="172"/>
      <c r="D15" s="173">
        <v>9.5999999999999992E-3</v>
      </c>
    </row>
    <row r="16" spans="1:4" hidden="1">
      <c r="A16" s="171"/>
      <c r="B16" s="161"/>
      <c r="C16" s="172"/>
      <c r="D16" s="173"/>
    </row>
    <row r="17" spans="1:4" hidden="1">
      <c r="A17" s="167">
        <v>4</v>
      </c>
      <c r="B17" s="168" t="s">
        <v>159</v>
      </c>
      <c r="C17" s="172"/>
      <c r="D17" s="173">
        <v>1.11E-2</v>
      </c>
    </row>
    <row r="18" spans="1:4" hidden="1">
      <c r="A18" s="171"/>
      <c r="B18" s="161"/>
      <c r="C18" s="172"/>
      <c r="D18" s="173"/>
    </row>
    <row r="19" spans="1:4" hidden="1">
      <c r="A19" s="167">
        <v>5</v>
      </c>
      <c r="B19" s="168" t="s">
        <v>160</v>
      </c>
      <c r="C19" s="169"/>
      <c r="D19" s="170">
        <v>7.1400000000000005E-2</v>
      </c>
    </row>
    <row r="20" spans="1:4" hidden="1">
      <c r="A20" s="171"/>
      <c r="B20" s="161"/>
      <c r="C20" s="176"/>
      <c r="D20" s="177"/>
    </row>
    <row r="21" spans="1:4" hidden="1">
      <c r="A21" s="178"/>
      <c r="B21" s="179" t="s">
        <v>161</v>
      </c>
      <c r="C21" s="180"/>
      <c r="D21" s="181">
        <f>ROUND(((((1+D8+D15)*(1+D17)*(1+D19))/(1-C10))-1),4)</f>
        <v>0.24229999999999999</v>
      </c>
    </row>
    <row r="22" spans="1:4" hidden="1">
      <c r="A22" s="178"/>
      <c r="B22" s="179"/>
      <c r="C22" s="180"/>
      <c r="D22" s="181"/>
    </row>
    <row r="23" spans="1:4" hidden="1">
      <c r="A23" s="167" t="s">
        <v>162</v>
      </c>
      <c r="B23" s="161"/>
      <c r="C23" s="176"/>
      <c r="D23" s="177"/>
    </row>
    <row r="24" spans="1:4" ht="15" hidden="1">
      <c r="A24" s="349" t="s">
        <v>163</v>
      </c>
      <c r="B24" s="161"/>
      <c r="C24" s="176"/>
      <c r="D24" s="183"/>
    </row>
    <row r="25" spans="1:4" hidden="1">
      <c r="A25" s="171"/>
      <c r="B25" s="161"/>
      <c r="C25" s="176"/>
      <c r="D25" s="183"/>
    </row>
    <row r="26" spans="1:4" hidden="1">
      <c r="A26" s="171"/>
      <c r="B26" s="161"/>
      <c r="C26" s="161"/>
      <c r="D26" s="184"/>
    </row>
    <row r="27" spans="1:4" hidden="1">
      <c r="A27" s="171"/>
      <c r="B27" s="161"/>
      <c r="C27" s="161"/>
      <c r="D27" s="162"/>
    </row>
    <row r="28" spans="1:4" hidden="1">
      <c r="A28" s="185"/>
      <c r="B28" s="186"/>
      <c r="C28" s="187"/>
      <c r="D28" s="188"/>
    </row>
    <row r="29" spans="1:4" hidden="1"/>
    <row r="30" spans="1:4" hidden="1">
      <c r="A30" s="157"/>
      <c r="B30" s="156"/>
      <c r="C30" s="158"/>
      <c r="D30" s="159"/>
    </row>
    <row r="31" spans="1:4" ht="15.75">
      <c r="A31" s="586" t="s">
        <v>151</v>
      </c>
      <c r="B31" s="587"/>
      <c r="C31" s="587"/>
      <c r="D31" s="588"/>
    </row>
    <row r="32" spans="1:4">
      <c r="A32" s="589" t="s">
        <v>450</v>
      </c>
      <c r="B32" s="590"/>
      <c r="C32" s="590"/>
      <c r="D32" s="591"/>
    </row>
    <row r="33" spans="1:4">
      <c r="A33" s="354"/>
      <c r="B33" s="161"/>
      <c r="C33" s="161"/>
      <c r="D33" s="162"/>
    </row>
    <row r="34" spans="1:4" ht="25.5">
      <c r="A34" s="163" t="s">
        <v>134</v>
      </c>
      <c r="B34" s="164" t="s">
        <v>135</v>
      </c>
      <c r="C34" s="165" t="s">
        <v>153</v>
      </c>
      <c r="D34" s="166" t="s">
        <v>154</v>
      </c>
    </row>
    <row r="35" spans="1:4">
      <c r="A35" s="167"/>
      <c r="B35" s="168"/>
      <c r="C35" s="161"/>
      <c r="D35" s="162"/>
    </row>
    <row r="36" spans="1:4">
      <c r="A36" s="167">
        <v>1</v>
      </c>
      <c r="B36" s="168" t="s">
        <v>155</v>
      </c>
      <c r="C36" s="169"/>
      <c r="D36" s="170">
        <v>3.39E-2</v>
      </c>
    </row>
    <row r="37" spans="1:4">
      <c r="A37" s="171"/>
      <c r="B37" s="161"/>
      <c r="C37" s="172"/>
      <c r="D37" s="173"/>
    </row>
    <row r="38" spans="1:4">
      <c r="A38" s="167">
        <v>2</v>
      </c>
      <c r="B38" s="168" t="s">
        <v>156</v>
      </c>
      <c r="C38" s="169">
        <f>C39+C40+C41</f>
        <v>3.6499999999999998E-2</v>
      </c>
      <c r="D38" s="170"/>
    </row>
    <row r="39" spans="1:4">
      <c r="A39" s="174" t="s">
        <v>22</v>
      </c>
      <c r="B39" s="161" t="s">
        <v>143</v>
      </c>
      <c r="C39" s="172"/>
      <c r="D39" s="173"/>
    </row>
    <row r="40" spans="1:4">
      <c r="A40" s="174" t="s">
        <v>24</v>
      </c>
      <c r="B40" s="161" t="s">
        <v>63</v>
      </c>
      <c r="C40" s="172">
        <v>6.4999999999999997E-3</v>
      </c>
      <c r="D40" s="173"/>
    </row>
    <row r="41" spans="1:4">
      <c r="A41" s="174" t="s">
        <v>137</v>
      </c>
      <c r="B41" s="161" t="s">
        <v>144</v>
      </c>
      <c r="C41" s="172">
        <v>0.03</v>
      </c>
      <c r="D41" s="173"/>
    </row>
    <row r="42" spans="1:4">
      <c r="A42" s="174"/>
      <c r="B42" s="161"/>
      <c r="C42" s="172"/>
      <c r="D42" s="173"/>
    </row>
    <row r="43" spans="1:4">
      <c r="A43" s="175" t="s">
        <v>157</v>
      </c>
      <c r="B43" s="168" t="s">
        <v>158</v>
      </c>
      <c r="C43" s="172"/>
      <c r="D43" s="173">
        <v>1.2500000000000001E-2</v>
      </c>
    </row>
    <row r="44" spans="1:4">
      <c r="A44" s="171"/>
      <c r="B44" s="161"/>
      <c r="C44" s="172"/>
      <c r="D44" s="173"/>
    </row>
    <row r="45" spans="1:4">
      <c r="A45" s="167">
        <v>4</v>
      </c>
      <c r="B45" s="168" t="s">
        <v>159</v>
      </c>
      <c r="C45" s="172"/>
      <c r="D45" s="173">
        <v>8.5000000000000006E-3</v>
      </c>
    </row>
    <row r="46" spans="1:4">
      <c r="A46" s="171"/>
      <c r="B46" s="161"/>
      <c r="C46" s="172"/>
      <c r="D46" s="173"/>
    </row>
    <row r="47" spans="1:4">
      <c r="A47" s="167">
        <v>5</v>
      </c>
      <c r="B47" s="168" t="s">
        <v>160</v>
      </c>
      <c r="C47" s="169"/>
      <c r="D47" s="170">
        <v>0.05</v>
      </c>
    </row>
    <row r="48" spans="1:4">
      <c r="A48" s="171"/>
      <c r="B48" s="161"/>
      <c r="C48" s="176"/>
      <c r="D48" s="177"/>
    </row>
    <row r="49" spans="1:4">
      <c r="A49" s="178"/>
      <c r="B49" s="179" t="s">
        <v>161</v>
      </c>
      <c r="C49" s="180"/>
      <c r="D49" s="181">
        <f>ROUND(((((1+D36+D43)*(1+D45)*(1+D47))/(1-C38))-1),4)</f>
        <v>0.15</v>
      </c>
    </row>
    <row r="50" spans="1:4">
      <c r="A50" s="178"/>
      <c r="B50" s="179"/>
      <c r="C50" s="180"/>
      <c r="D50" s="181"/>
    </row>
    <row r="51" spans="1:4">
      <c r="A51" s="167" t="s">
        <v>162</v>
      </c>
      <c r="B51" s="161"/>
      <c r="C51" s="176"/>
      <c r="D51" s="177"/>
    </row>
    <row r="52" spans="1:4" ht="15">
      <c r="A52" s="349" t="s">
        <v>163</v>
      </c>
      <c r="B52" s="161"/>
      <c r="C52" s="176"/>
      <c r="D52" s="183"/>
    </row>
    <row r="53" spans="1:4">
      <c r="A53" s="171"/>
      <c r="B53" s="161"/>
      <c r="C53" s="176"/>
      <c r="D53" s="183"/>
    </row>
    <row r="54" spans="1:4">
      <c r="A54" s="171"/>
      <c r="B54" s="161"/>
      <c r="C54" s="161"/>
      <c r="D54" s="184"/>
    </row>
    <row r="55" spans="1:4">
      <c r="A55" s="171"/>
      <c r="B55" s="161"/>
      <c r="C55" s="161"/>
      <c r="D55" s="162"/>
    </row>
    <row r="56" spans="1:4">
      <c r="A56" s="185"/>
      <c r="B56" s="186"/>
      <c r="C56" s="187"/>
      <c r="D56" s="188"/>
    </row>
  </sheetData>
  <mergeCells count="5">
    <mergeCell ref="A2:D2"/>
    <mergeCell ref="A3:D3"/>
    <mergeCell ref="A4:D4"/>
    <mergeCell ref="A31:D31"/>
    <mergeCell ref="A32:D3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11</vt:i4>
      </vt:variant>
    </vt:vector>
  </HeadingPairs>
  <TitlesOfParts>
    <vt:vector size="22" baseType="lpstr">
      <vt:lpstr>RESUMO MODULO MINIMO</vt:lpstr>
      <vt:lpstr>CRONOGRAMA MINIMO</vt:lpstr>
      <vt:lpstr>PLANILHA RESUMO </vt:lpstr>
      <vt:lpstr>PLANILHA ORÇAMENTÁRIA</vt:lpstr>
      <vt:lpstr>CRONOGRAMA PLANILHA</vt:lpstr>
      <vt:lpstr>MEMÓRIA DE CÁLCULO</vt:lpstr>
      <vt:lpstr>CPU CODEVASF</vt:lpstr>
      <vt:lpstr>BDI</vt:lpstr>
      <vt:lpstr>BDI DIFERENCIADO</vt:lpstr>
      <vt:lpstr>ENC. SOCIAIS</vt:lpstr>
      <vt:lpstr>Mob e Desmob </vt:lpstr>
      <vt:lpstr>BDI!Area_de_impressao</vt:lpstr>
      <vt:lpstr>'BDI DIFERENCIADO'!Area_de_impressao</vt:lpstr>
      <vt:lpstr>'CPU CODEVASF'!Area_de_impressao</vt:lpstr>
      <vt:lpstr>'CRONOGRAMA MINIMO'!Area_de_impressao</vt:lpstr>
      <vt:lpstr>'CRONOGRAMA PLANILHA'!Area_de_impressao</vt:lpstr>
      <vt:lpstr>'ENC. SOCIAIS'!Area_de_impressao</vt:lpstr>
      <vt:lpstr>'MEMÓRIA DE CÁLCULO'!Area_de_impressao</vt:lpstr>
      <vt:lpstr>'Mob e Desmob '!Area_de_impressao</vt:lpstr>
      <vt:lpstr>'PLANILHA ORÇAMENTÁRIA'!Area_de_impressao</vt:lpstr>
      <vt:lpstr>'PLANILHA RESUMO '!Area_de_impressao</vt:lpstr>
      <vt:lpstr>'RESUMO MODULO MINIMO'!Area_de_impressao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Satie Hirano Zanlorenci</dc:creator>
  <cp:lastModifiedBy>Joao Carlos de Souza Machado</cp:lastModifiedBy>
  <cp:lastPrinted>2021-12-13T13:39:39Z</cp:lastPrinted>
  <dcterms:created xsi:type="dcterms:W3CDTF">2020-08-05T13:49:13Z</dcterms:created>
  <dcterms:modified xsi:type="dcterms:W3CDTF">2021-12-14T17:19:20Z</dcterms:modified>
</cp:coreProperties>
</file>