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- ANO 2021\1 - Minutas de Editais em Elaboração - 2021\Serviços  de Cercamento\"/>
    </mc:Choice>
  </mc:AlternateContent>
  <xr:revisionPtr revIDLastSave="0" documentId="8_{8082705A-F563-4651-B1B6-6D58FA0FD6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2" r:id="rId1"/>
    <sheet name="Composição ORSE" sheetId="1" r:id="rId2"/>
    <sheet name="Detalhamento BDI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" l="1"/>
  <c r="G18" i="2"/>
  <c r="G17" i="2"/>
  <c r="G16" i="2"/>
  <c r="G14" i="2"/>
  <c r="G13" i="2"/>
  <c r="G12" i="2"/>
  <c r="I8" i="1"/>
  <c r="I7" i="1" l="1"/>
  <c r="I9" i="1" s="1"/>
  <c r="I77" i="1"/>
  <c r="I65" i="1"/>
  <c r="I66" i="1" l="1"/>
  <c r="I67" i="1" s="1"/>
  <c r="F18" i="2"/>
  <c r="I78" i="1"/>
  <c r="F16" i="2"/>
  <c r="I10" i="1"/>
  <c r="I11" i="1" s="1"/>
  <c r="F13" i="2"/>
  <c r="F12" i="2"/>
  <c r="I79" i="1"/>
  <c r="I24" i="1" l="1"/>
  <c r="F14" i="2" s="1"/>
  <c r="D32" i="3"/>
  <c r="D30" i="3"/>
  <c r="D17" i="3"/>
  <c r="I25" i="1" l="1"/>
  <c r="I26" i="1" s="1"/>
  <c r="H12" i="2" l="1"/>
  <c r="H13" i="2"/>
  <c r="H16" i="2"/>
  <c r="I40" i="1"/>
  <c r="I39" i="1"/>
  <c r="I41" i="1" l="1"/>
  <c r="H18" i="2"/>
  <c r="H14" i="2"/>
  <c r="H11" i="2" s="1"/>
  <c r="I42" i="1" l="1"/>
  <c r="I43" i="1" s="1"/>
  <c r="F17" i="2"/>
  <c r="H17" i="2"/>
  <c r="H15" i="2" s="1"/>
  <c r="H19" i="2" s="1"/>
  <c r="H20" i="2" s="1"/>
  <c r="H21" i="2" l="1"/>
</calcChain>
</file>

<file path=xl/sharedStrings.xml><?xml version="1.0" encoding="utf-8"?>
<sst xmlns="http://schemas.openxmlformats.org/spreadsheetml/2006/main" count="330" uniqueCount="160">
  <si>
    <t>Descrição</t>
  </si>
  <si>
    <t>Tipo</t>
  </si>
  <si>
    <t>m</t>
  </si>
  <si>
    <t xml:space="preserve"> 10549 </t>
  </si>
  <si>
    <t>Encargos Complementares - Servente</t>
  </si>
  <si>
    <t>Provisórios</t>
  </si>
  <si>
    <t>h</t>
  </si>
  <si>
    <t xml:space="preserve"> 10550 </t>
  </si>
  <si>
    <t>Encargos Complementares - Pedreiro</t>
  </si>
  <si>
    <t xml:space="preserve"> 923 </t>
  </si>
  <si>
    <t>Estaca "sabia" ou similar para cerca alt=2,20m Estaca "sabia" ou Similar  para cerca alt=2,20m</t>
  </si>
  <si>
    <t>Material</t>
  </si>
  <si>
    <t>un</t>
  </si>
  <si>
    <t xml:space="preserve"> 00000340 </t>
  </si>
  <si>
    <t>ARAME FARPADO GALVANIZADO, 16 BWG (1,65 MM), CLASSE 250</t>
  </si>
  <si>
    <t>M</t>
  </si>
  <si>
    <t xml:space="preserve"> 00004750 </t>
  </si>
  <si>
    <t>PEDREIRO</t>
  </si>
  <si>
    <t>Mão de Obra</t>
  </si>
  <si>
    <t>H</t>
  </si>
  <si>
    <t xml:space="preserve"> 00005076 </t>
  </si>
  <si>
    <t>GRAMPO DE ACO POLIDO 1 " X 9</t>
  </si>
  <si>
    <t>KG</t>
  </si>
  <si>
    <t xml:space="preserve"> 00006111 </t>
  </si>
  <si>
    <t>SERVENTE DE OBRAS</t>
  </si>
  <si>
    <t>Distanciador de arames para cercas (balancins), altura 1,20 m, diâmetro do fio = 3,0 mm, fabricado com arame zincado</t>
  </si>
  <si>
    <t>COTAÇÃO</t>
  </si>
  <si>
    <t>Total Geral</t>
  </si>
  <si>
    <t xml:space="preserve">                                                         Ministério do Desenvolvimento Regional</t>
  </si>
  <si>
    <t xml:space="preserve">                                                         Companhia de Desenvolvimento dos Vales do São Francisco e do Parnaíba</t>
  </si>
  <si>
    <t xml:space="preserve">                                                         6ª Superintendência Regional da CODEVASF - 6ª SR</t>
  </si>
  <si>
    <t xml:space="preserve">PLANILHA DE CUSTO  </t>
  </si>
  <si>
    <t>BDI</t>
  </si>
  <si>
    <t>ITEM</t>
  </si>
  <si>
    <t>DISCRIMINAÇÃO</t>
  </si>
  <si>
    <t>UNI.</t>
  </si>
  <si>
    <t>QUANT.</t>
  </si>
  <si>
    <t>VALOR TOTAL R$</t>
  </si>
  <si>
    <t>SERVIÇOS PRELIMINARES</t>
  </si>
  <si>
    <t>1.1</t>
  </si>
  <si>
    <t>CPU</t>
  </si>
  <si>
    <t>GL</t>
  </si>
  <si>
    <t>1.2</t>
  </si>
  <si>
    <t>1.3</t>
  </si>
  <si>
    <t>M²</t>
  </si>
  <si>
    <t>SERVIÇOS DE CERCAMENTO</t>
  </si>
  <si>
    <t>2.1</t>
  </si>
  <si>
    <t>2.2</t>
  </si>
  <si>
    <t>TOTAL</t>
  </si>
  <si>
    <t>Esquadrias de Ferro</t>
  </si>
  <si>
    <t>m²</t>
  </si>
  <si>
    <t xml:space="preserve"> 8495 </t>
  </si>
  <si>
    <t>Dobradiça de ferro 65x47mm em barra chata 2 1/2" x 1/4" e pino aço 1/2" (exceto mão de obra)</t>
  </si>
  <si>
    <t xml:space="preserve"> 10594 </t>
  </si>
  <si>
    <t>Encargos Complementares - Serralheiro ou Operador de Equipamento Leve</t>
  </si>
  <si>
    <t xml:space="preserve"> 261 </t>
  </si>
  <si>
    <t>Barra quadrada de ferro 1/2" (1,27 kg/m)</t>
  </si>
  <si>
    <t xml:space="preserve"> 7504 </t>
  </si>
  <si>
    <t>Perfil Aço, Cantoneira abas iguais - 1" x 1/4" (2,22 kg/m)</t>
  </si>
  <si>
    <t>kg</t>
  </si>
  <si>
    <t xml:space="preserve"> 8806 </t>
  </si>
  <si>
    <t>Barra chata de ferro 7/8" x 1/4" (1,11 kg/m)</t>
  </si>
  <si>
    <t xml:space="preserve"> 00006110 </t>
  </si>
  <si>
    <t>SERRALHEIRO</t>
  </si>
  <si>
    <t xml:space="preserve"> 00010935 </t>
  </si>
  <si>
    <t>TELA DE ARAME GALVANIZADA REVESTIDA EM PVC, QUADRANGULAR / LOSANGULAR, FIO 2,77 MM (12 BWG), BITOLA FINAL = *3,8* MM, MALHA 7,5 X 7,5 CM, H = 2 M</t>
  </si>
  <si>
    <t xml:space="preserve"> 00010997 </t>
  </si>
  <si>
    <t>ELETRODO REVESTIDO AWS - E7018, DIAMETRO IGUAL A 4,00 MM</t>
  </si>
  <si>
    <t xml:space="preserve"> 00021013 </t>
  </si>
  <si>
    <t>TUBO ACO GALVANIZADO COM COSTURA, CLASSE LEVE, DN 50 MM ( 2"),  E = 3,00 MM,  *4,40* KG/M (NBR 5580)</t>
  </si>
  <si>
    <t xml:space="preserve"> 00040425 </t>
  </si>
  <si>
    <t>CHAPA DE ACO GROSSA, SAE 1020, BITOLA 1/4", E = 6,35 MM (49,85 KG/M2)</t>
  </si>
  <si>
    <t>Mobilização</t>
  </si>
  <si>
    <t xml:space="preserve">Desmobilização </t>
  </si>
  <si>
    <t>Fornecimento e instalação de placa de identificação da obra</t>
  </si>
  <si>
    <t>km</t>
  </si>
  <si>
    <t>PREGO DE ACO POLIDO COM CABECA 18 X 30 (2 3/4 X 10)</t>
  </si>
  <si>
    <t>Equipamento</t>
  </si>
  <si>
    <t xml:space="preserve">TABELA CONSULTIVA CODEVASF </t>
  </si>
  <si>
    <t xml:space="preserve"> 54 </t>
  </si>
  <si>
    <t>Encarregado de turma - Fonte DNIT -  Mês de ref.: 10/20</t>
  </si>
  <si>
    <t xml:space="preserve"> 2501 </t>
  </si>
  <si>
    <t>Trator esteira (cat - d6m - xl - 163-6a nacional 140,0 hp ou equivalente)</t>
  </si>
  <si>
    <t xml:space="preserve">TIPO PICK-UP 1.6 FLEX (101 CV) - CODEVASF </t>
  </si>
  <si>
    <t>Fornecimento e instalação de portão  em tubo de ferro galvanizado (9 portões de duas fohas, folha de 1,5 x 2m )</t>
  </si>
  <si>
    <t>Limpeza mecanizada de terreno</t>
  </si>
  <si>
    <r>
      <t>LOCAL:</t>
    </r>
    <r>
      <rPr>
        <sz val="10"/>
        <color indexed="8"/>
        <rFont val="Arial"/>
        <family val="2"/>
      </rPr>
      <t xml:space="preserve"> Projeto Público de Irrigação Salitre - Áreas TAC</t>
    </r>
  </si>
  <si>
    <r>
      <t xml:space="preserve">PRAZO DE EXECUÇÃO: </t>
    </r>
    <r>
      <rPr>
        <sz val="10"/>
        <color indexed="8"/>
        <rFont val="Arial"/>
        <family val="2"/>
      </rPr>
      <t>180 dias</t>
    </r>
  </si>
  <si>
    <t>COD</t>
  </si>
  <si>
    <t>ORSE 5010</t>
  </si>
  <si>
    <t>ORSE 12980</t>
  </si>
  <si>
    <t>SUBTOTAL</t>
  </si>
  <si>
    <t>BDI %</t>
  </si>
  <si>
    <t>Placa de identificação (0,5 x 0,4 m - a cada 200 metros)</t>
  </si>
  <si>
    <t>DATA: Agosto/2021</t>
  </si>
  <si>
    <t>Instalação de cerca com estaca de madeira sabiá ou Similar h = 2,20m, altura útil 1,60m, c/ 9 fios arame farpado, com distanciadores a cada 1,5 m</t>
  </si>
  <si>
    <t>MINISTÉRIO DA INTEGRAÇÃO NACIONAL</t>
  </si>
  <si>
    <t>COMPANHIA DE DESENVOLVIMENTO DOS VALES DO SÃO FRANCISCO E DO PARNAÍBA</t>
  </si>
  <si>
    <t>6ª SUPERINTENDÊNCIA REGIONAL</t>
  </si>
  <si>
    <t xml:space="preserve">DETALHAMENTO DO BDI </t>
  </si>
  <si>
    <t>DOS SERVIÇOS</t>
  </si>
  <si>
    <t>DESCRIÇÕES DOS ITENS</t>
  </si>
  <si>
    <t>%</t>
  </si>
  <si>
    <t>ADMINISTRAÇÃO CENTRAL ( AC )</t>
  </si>
  <si>
    <t>ESCRITÓRIO CENTRAL</t>
  </si>
  <si>
    <t xml:space="preserve"> </t>
  </si>
  <si>
    <t>VIAGENS</t>
  </si>
  <si>
    <t>OUTROS</t>
  </si>
  <si>
    <t>TRIBUTOS ( I )</t>
  </si>
  <si>
    <t>ISS</t>
  </si>
  <si>
    <t>PIS</t>
  </si>
  <si>
    <t>2.3</t>
  </si>
  <si>
    <t>Cofins</t>
  </si>
  <si>
    <t>2.4</t>
  </si>
  <si>
    <t>CPRB (Contribuição Previdenciária sobre a Receita Bruta)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</si>
  <si>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</si>
  <si>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</si>
  <si>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</si>
  <si>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</si>
  <si>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</si>
  <si>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</si>
  <si>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</si>
  <si>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</si>
  <si>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 xml:space="preserve"> 1 </t>
  </si>
  <si>
    <t>Código</t>
  </si>
  <si>
    <t>Und</t>
  </si>
  <si>
    <t>Quant.</t>
  </si>
  <si>
    <t>Valor Unit</t>
  </si>
  <si>
    <t>Total</t>
  </si>
  <si>
    <t>Composição Auxiliar</t>
  </si>
  <si>
    <t xml:space="preserve"> 10551 </t>
  </si>
  <si>
    <t>Encargos Complementares - Carpinteiro</t>
  </si>
  <si>
    <t>Insumo</t>
  </si>
  <si>
    <t xml:space="preserve"> 1569 </t>
  </si>
  <si>
    <t>Madeira mista serrada (barrote) 6 x 6cm - 0,0036 m3/m (angelim, louro)</t>
  </si>
  <si>
    <t xml:space="preserve"> 1776 </t>
  </si>
  <si>
    <t>Placa de obra em chapa galvanizada 26</t>
  </si>
  <si>
    <t xml:space="preserve"> 6995 </t>
  </si>
  <si>
    <t>Madeira mista serrada (sarrafo) 2,2 x 5,5cm - 0,00121 m³/m</t>
  </si>
  <si>
    <t xml:space="preserve"> 00001213 </t>
  </si>
  <si>
    <t>CARPINTEIRO DE FORMAS</t>
  </si>
  <si>
    <t xml:space="preserve"> 00005075 </t>
  </si>
  <si>
    <t>Cerca com estaca de madeira sabiá ou Similar h = 2,20m, altura útil 1,60m, c/ 9 fios arame farpado - ORSE 2381</t>
  </si>
  <si>
    <t>Valor sem BDI</t>
  </si>
  <si>
    <t>BDI 25%</t>
  </si>
  <si>
    <t>VALOR DO BDI 25%</t>
  </si>
  <si>
    <t>Limpeza mecanizada do terreno c/ trator esteira (vegetação rasteira) sem carga e transporte - ORSE 5010</t>
  </si>
  <si>
    <t xml:space="preserve"> 2744 </t>
  </si>
  <si>
    <t>Transportes de máquinas e equipamentos por caminhão munck (min.=100km) Transportes de Máquinas e Equipamentos por Caminhão Munck (Min.=100km)</t>
  </si>
  <si>
    <t>COMPOSIÇÃO DE PREÇO UNITÁRIO</t>
  </si>
  <si>
    <t>Portão  em tubo de ferro galvanizado de 2", de abrir, duas folhas, de 2,00 x 2,00m, tela malha revestida 76 x 76mm, n.º 12,  inclusive dobradiças e trancas/ferrolho - ORSE 12.980</t>
  </si>
  <si>
    <t>Mobilização e desmobilização da equipe e equipamentos</t>
  </si>
  <si>
    <t>Placa de obra em chapa de aço galvanizado - ORSE 51</t>
  </si>
  <si>
    <t>ORSE 51</t>
  </si>
  <si>
    <t>VALOR UNIT. R$ SEM BDI</t>
  </si>
  <si>
    <t>VALOR UNIT. R$ COM BDI</t>
  </si>
  <si>
    <t>Desonerado</t>
  </si>
  <si>
    <r>
      <t>DATA BASE:</t>
    </r>
    <r>
      <rPr>
        <sz val="10"/>
        <color indexed="8"/>
        <rFont val="Arial"/>
        <family val="2"/>
      </rPr>
      <t xml:space="preserve"> Agosto/2021/ORSE / Valor com Desoneração</t>
    </r>
  </si>
  <si>
    <t>Valor unitário do metro de cerca R$</t>
  </si>
  <si>
    <t xml:space="preserve">OBRA: Execução de serviços para isolamento de áreas de proteção ambiental, perfazendo um total de 26.189 m de cerca, ao valor unitário de R$ 65,56 (sessenta e cinco reais e ciquenta e seis centavos).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</si>
</sst>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"/>
    <numFmt numFmtId="165" formatCode="&quot;R$ &quot;#,##0.00"/>
    <numFmt numFmtId="166" formatCode="&quot;BDI = &quot;0.00%"/>
    <numFmt numFmtId="167" formatCode="#,##0.0000000"/>
  </numFmts>
  <fonts count="2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1"/>
    </font>
    <font>
      <sz val="10"/>
      <color theme="1"/>
      <name val="Arial"/>
      <family val="2"/>
    </font>
    <font>
      <sz val="11"/>
      <name val="Arial"/>
      <family val="1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rgb="FF000000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sz val="10"/>
      <color rgb="FF00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8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rgb="FFCCCCCC"/>
      </left>
      <right/>
      <top/>
      <bottom/>
      <diagonal/>
    </border>
    <border>
      <left/>
      <right/>
      <top/>
      <bottom style="thin">
        <color rgb="FFCCCCCC"/>
      </bottom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44" fontId="6" fillId="0" borderId="0" applyFont="0" applyFill="0" applyBorder="0" applyAlignment="0" applyProtection="0"/>
    <xf numFmtId="3" fontId="4" fillId="0" borderId="0"/>
    <xf numFmtId="0" fontId="6" fillId="0" borderId="0"/>
    <xf numFmtId="9" fontId="9" fillId="0" borderId="0" applyFont="0" applyFill="0" applyBorder="0" applyAlignment="0" applyProtection="0"/>
  </cellStyleXfs>
  <cellXfs count="177"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6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3" fontId="4" fillId="3" borderId="1" xfId="1" applyNumberFormat="1" applyFont="1" applyFill="1" applyBorder="1" applyAlignment="1">
      <alignment vertical="center"/>
    </xf>
    <xf numFmtId="43" fontId="8" fillId="0" borderId="1" xfId="1" applyNumberFormat="1" applyFont="1" applyBorder="1" applyAlignment="1">
      <alignment horizontal="center" vertical="center"/>
    </xf>
    <xf numFmtId="43" fontId="8" fillId="0" borderId="1" xfId="2" applyNumberFormat="1" applyFont="1" applyFill="1" applyBorder="1" applyAlignment="1">
      <alignment vertical="center"/>
    </xf>
    <xf numFmtId="43" fontId="8" fillId="3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justify" vertical="center" wrapText="1"/>
    </xf>
    <xf numFmtId="0" fontId="4" fillId="0" borderId="1" xfId="6" applyFont="1" applyBorder="1" applyAlignment="1">
      <alignment horizontal="center" vertical="center" wrapText="1"/>
    </xf>
    <xf numFmtId="43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43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vertical="center" wrapText="1"/>
    </xf>
    <xf numFmtId="43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2" fontId="2" fillId="0" borderId="1" xfId="1" applyNumberFormat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center" vertic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43" fontId="5" fillId="0" borderId="1" xfId="2" applyNumberFormat="1" applyFont="1" applyFill="1" applyBorder="1" applyAlignment="1">
      <alignment vertical="center"/>
    </xf>
    <xf numFmtId="49" fontId="10" fillId="0" borderId="0" xfId="0" applyNumberFormat="1" applyFont="1" applyAlignment="1">
      <alignment horizontal="left" vertical="top" wrapText="1" indent="1"/>
    </xf>
    <xf numFmtId="0" fontId="13" fillId="3" borderId="0" xfId="0" applyFont="1" applyFill="1" applyAlignment="1">
      <alignment horizontal="left"/>
    </xf>
    <xf numFmtId="165" fontId="13" fillId="3" borderId="0" xfId="0" applyNumberFormat="1" applyFont="1" applyFill="1" applyAlignment="1">
      <alignment horizontal="left"/>
    </xf>
    <xf numFmtId="165" fontId="13" fillId="0" borderId="0" xfId="0" applyNumberFormat="1" applyFont="1" applyAlignment="1">
      <alignment horizontal="left"/>
    </xf>
    <xf numFmtId="0" fontId="14" fillId="0" borderId="0" xfId="0" applyFont="1"/>
    <xf numFmtId="0" fontId="13" fillId="0" borderId="0" xfId="0" applyFont="1" applyAlignment="1">
      <alignment horizontal="left"/>
    </xf>
    <xf numFmtId="0" fontId="13" fillId="0" borderId="1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2" fontId="13" fillId="0" borderId="13" xfId="0" applyNumberFormat="1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4" xfId="0" applyFont="1" applyBorder="1"/>
    <xf numFmtId="0" fontId="14" fillId="0" borderId="15" xfId="0" applyFont="1" applyBorder="1"/>
    <xf numFmtId="2" fontId="14" fillId="0" borderId="13" xfId="0" applyNumberFormat="1" applyFont="1" applyBorder="1" applyAlignment="1">
      <alignment horizontal="center"/>
    </xf>
    <xf numFmtId="0" fontId="14" fillId="0" borderId="14" xfId="0" applyFont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13" fillId="0" borderId="8" xfId="0" applyFont="1" applyBorder="1" applyAlignment="1">
      <alignment horizontal="center"/>
    </xf>
    <xf numFmtId="0" fontId="13" fillId="0" borderId="9" xfId="0" applyFont="1" applyBorder="1"/>
    <xf numFmtId="0" fontId="13" fillId="0" borderId="10" xfId="0" applyFont="1" applyBorder="1"/>
    <xf numFmtId="2" fontId="13" fillId="0" borderId="11" xfId="0" applyNumberFormat="1" applyFont="1" applyBorder="1" applyAlignment="1">
      <alignment horizontal="center"/>
    </xf>
    <xf numFmtId="0" fontId="14" fillId="0" borderId="0" xfId="0" applyFont="1" applyAlignment="1">
      <alignment horizontal="right"/>
    </xf>
    <xf numFmtId="10" fontId="15" fillId="0" borderId="0" xfId="7" applyNumberFormat="1" applyFont="1" applyFill="1" applyBorder="1" applyAlignment="1">
      <alignment horizontal="center"/>
    </xf>
    <xf numFmtId="0" fontId="14" fillId="0" borderId="17" xfId="0" applyFont="1" applyBorder="1"/>
    <xf numFmtId="0" fontId="14" fillId="0" borderId="21" xfId="0" applyFont="1" applyBorder="1"/>
    <xf numFmtId="0" fontId="5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4" fontId="2" fillId="3" borderId="24" xfId="0" applyNumberFormat="1" applyFont="1" applyFill="1" applyBorder="1" applyAlignment="1">
      <alignment horizontal="right" vertical="top" wrapText="1"/>
    </xf>
    <xf numFmtId="4" fontId="2" fillId="3" borderId="0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167" fontId="2" fillId="2" borderId="0" xfId="0" applyNumberFormat="1" applyFont="1" applyFill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2" fillId="0" borderId="0" xfId="0" applyFont="1"/>
    <xf numFmtId="0" fontId="2" fillId="2" borderId="0" xfId="0" applyFont="1" applyFill="1" applyAlignment="1">
      <alignment horizontal="center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center" vertical="top" wrapText="1"/>
    </xf>
    <xf numFmtId="0" fontId="4" fillId="3" borderId="0" xfId="0" applyFont="1" applyFill="1"/>
    <xf numFmtId="0" fontId="2" fillId="0" borderId="0" xfId="0" applyFont="1" applyBorder="1"/>
    <xf numFmtId="0" fontId="5" fillId="0" borderId="0" xfId="0" applyFont="1" applyBorder="1" applyAlignment="1">
      <alignment horizontal="center"/>
    </xf>
    <xf numFmtId="0" fontId="4" fillId="0" borderId="0" xfId="0" applyFont="1" applyFill="1"/>
    <xf numFmtId="0" fontId="2" fillId="3" borderId="0" xfId="0" applyFont="1" applyFill="1"/>
    <xf numFmtId="49" fontId="19" fillId="3" borderId="24" xfId="0" applyNumberFormat="1" applyFont="1" applyFill="1" applyBorder="1" applyAlignment="1">
      <alignment horizontal="center"/>
    </xf>
    <xf numFmtId="49" fontId="19" fillId="3" borderId="0" xfId="0" applyNumberFormat="1" applyFont="1" applyFill="1" applyBorder="1" applyAlignment="1">
      <alignment horizontal="center"/>
    </xf>
    <xf numFmtId="2" fontId="18" fillId="3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/>
    <xf numFmtId="0" fontId="2" fillId="3" borderId="1" xfId="0" applyFont="1" applyFill="1" applyBorder="1"/>
    <xf numFmtId="4" fontId="2" fillId="4" borderId="1" xfId="0" applyNumberFormat="1" applyFont="1" applyFill="1" applyBorder="1"/>
    <xf numFmtId="0" fontId="2" fillId="2" borderId="0" xfId="0" applyFont="1" applyFill="1" applyAlignment="1">
      <alignment vertical="top"/>
    </xf>
    <xf numFmtId="0" fontId="2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0" borderId="0" xfId="0" applyFont="1" applyBorder="1"/>
    <xf numFmtId="4" fontId="2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2" fontId="2" fillId="3" borderId="1" xfId="0" applyNumberFormat="1" applyFont="1" applyFill="1" applyBorder="1"/>
    <xf numFmtId="0" fontId="4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horizontal="right" vertical="top" wrapText="1"/>
    </xf>
    <xf numFmtId="0" fontId="4" fillId="8" borderId="1" xfId="0" applyFont="1" applyFill="1" applyBorder="1" applyAlignment="1">
      <alignment horizontal="center" vertical="top" wrapText="1"/>
    </xf>
    <xf numFmtId="4" fontId="4" fillId="8" borderId="1" xfId="0" applyNumberFormat="1" applyFont="1" applyFill="1" applyBorder="1" applyAlignment="1">
      <alignment horizontal="right" vertical="top" wrapText="1"/>
    </xf>
    <xf numFmtId="0" fontId="18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top" wrapText="1"/>
    </xf>
    <xf numFmtId="2" fontId="4" fillId="3" borderId="1" xfId="0" applyNumberFormat="1" applyFont="1" applyFill="1" applyBorder="1" applyAlignment="1">
      <alignment horizontal="right" vertical="center"/>
    </xf>
    <xf numFmtId="0" fontId="18" fillId="3" borderId="1" xfId="0" applyFont="1" applyFill="1" applyBorder="1" applyAlignment="1">
      <alignment vertical="center" wrapText="1"/>
    </xf>
    <xf numFmtId="164" fontId="3" fillId="9" borderId="1" xfId="4" applyNumberFormat="1" applyFont="1" applyFill="1" applyBorder="1" applyAlignment="1">
      <alignment horizontal="right" vertical="center" wrapText="1"/>
    </xf>
    <xf numFmtId="4" fontId="4" fillId="0" borderId="0" xfId="0" applyNumberFormat="1" applyFont="1"/>
    <xf numFmtId="4" fontId="4" fillId="3" borderId="1" xfId="0" applyNumberFormat="1" applyFont="1" applyFill="1" applyBorder="1" applyAlignment="1">
      <alignment horizontal="center" vertical="top" wrapText="1"/>
    </xf>
    <xf numFmtId="3" fontId="4" fillId="0" borderId="1" xfId="5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8" fillId="0" borderId="0" xfId="1" applyFont="1" applyAlignment="1">
      <alignment vertical="center"/>
    </xf>
    <xf numFmtId="43" fontId="20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Fill="1" applyAlignment="1">
      <alignment vertical="center"/>
    </xf>
    <xf numFmtId="43" fontId="8" fillId="0" borderId="0" xfId="1" applyNumberFormat="1" applyFont="1" applyAlignment="1">
      <alignment vertical="center"/>
    </xf>
    <xf numFmtId="4" fontId="8" fillId="0" borderId="0" xfId="1" applyNumberFormat="1" applyFont="1" applyFill="1" applyAlignment="1">
      <alignment vertical="center"/>
    </xf>
    <xf numFmtId="3" fontId="21" fillId="0" borderId="1" xfId="0" applyNumberFormat="1" applyFont="1" applyBorder="1"/>
    <xf numFmtId="4" fontId="8" fillId="0" borderId="0" xfId="1" applyNumberFormat="1" applyFont="1" applyAlignment="1">
      <alignment vertical="center"/>
    </xf>
    <xf numFmtId="0" fontId="8" fillId="0" borderId="1" xfId="1" applyFont="1" applyBorder="1" applyAlignment="1">
      <alignment horizontal="left" vertical="center"/>
    </xf>
    <xf numFmtId="43" fontId="8" fillId="0" borderId="1" xfId="1" applyNumberFormat="1" applyFont="1" applyBorder="1" applyAlignment="1">
      <alignment vertical="center"/>
    </xf>
    <xf numFmtId="0" fontId="5" fillId="4" borderId="1" xfId="1" applyFont="1" applyFill="1" applyBorder="1" applyAlignment="1">
      <alignment horizontal="left" vertical="center"/>
    </xf>
    <xf numFmtId="43" fontId="5" fillId="4" borderId="1" xfId="1" applyNumberFormat="1" applyFont="1" applyFill="1" applyBorder="1" applyAlignment="1">
      <alignment vertical="center"/>
    </xf>
    <xf numFmtId="43" fontId="5" fillId="7" borderId="1" xfId="1" applyNumberFormat="1" applyFont="1" applyFill="1" applyBorder="1" applyAlignment="1">
      <alignment vertical="center"/>
    </xf>
    <xf numFmtId="0" fontId="5" fillId="7" borderId="1" xfId="1" applyFont="1" applyFill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5" fillId="4" borderId="1" xfId="1" applyFont="1" applyFill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5" borderId="1" xfId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43" fontId="5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/>
    </xf>
    <xf numFmtId="0" fontId="17" fillId="7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19" fillId="4" borderId="1" xfId="0" applyNumberFormat="1" applyFont="1" applyFill="1" applyBorder="1" applyAlignment="1">
      <alignment horizontal="left"/>
    </xf>
    <xf numFmtId="0" fontId="2" fillId="4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23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19" fillId="4" borderId="3" xfId="0" applyNumberFormat="1" applyFont="1" applyFill="1" applyBorder="1" applyAlignment="1">
      <alignment horizontal="left"/>
    </xf>
    <xf numFmtId="49" fontId="19" fillId="4" borderId="23" xfId="0" applyNumberFormat="1" applyFont="1" applyFill="1" applyBorder="1" applyAlignment="1">
      <alignment horizontal="left"/>
    </xf>
    <xf numFmtId="49" fontId="19" fillId="4" borderId="2" xfId="0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8" fillId="3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23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16" fillId="3" borderId="25" xfId="0" applyFont="1" applyFill="1" applyBorder="1" applyAlignment="1">
      <alignment horizontal="center" vertical="top"/>
    </xf>
    <xf numFmtId="0" fontId="16" fillId="3" borderId="0" xfId="0" applyFont="1" applyFill="1" applyBorder="1" applyAlignment="1">
      <alignment horizontal="center" vertical="top"/>
    </xf>
    <xf numFmtId="0" fontId="13" fillId="0" borderId="0" xfId="0" applyFont="1" applyAlignment="1">
      <alignment horizontal="center"/>
    </xf>
    <xf numFmtId="0" fontId="13" fillId="0" borderId="16" xfId="0" applyFont="1" applyBorder="1" applyAlignment="1">
      <alignment horizontal="right" vertical="center"/>
    </xf>
    <xf numFmtId="0" fontId="13" fillId="0" borderId="20" xfId="0" applyFont="1" applyBorder="1" applyAlignment="1">
      <alignment horizontal="right" vertical="center"/>
    </xf>
    <xf numFmtId="0" fontId="14" fillId="0" borderId="18" xfId="0" quotePrefix="1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166" fontId="13" fillId="0" borderId="19" xfId="7" applyNumberFormat="1" applyFont="1" applyBorder="1" applyAlignment="1">
      <alignment horizontal="center" vertical="center"/>
    </xf>
    <xf numFmtId="166" fontId="13" fillId="0" borderId="22" xfId="7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left" vertical="top" wrapText="1" indent="7"/>
    </xf>
    <xf numFmtId="0" fontId="12" fillId="0" borderId="0" xfId="0" applyFont="1" applyAlignment="1">
      <alignment horizontal="center"/>
    </xf>
    <xf numFmtId="0" fontId="13" fillId="6" borderId="4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</cellXfs>
  <cellStyles count="8">
    <cellStyle name="Moeda 2 2 2" xfId="4" xr:uid="{6CCFC611-B83F-4AB8-9CE8-824350251022}"/>
    <cellStyle name="Moeda 2 3" xfId="2" xr:uid="{E9B002E4-1B14-4AB2-916C-0E21CE61292A}"/>
    <cellStyle name="Normal" xfId="0" builtinId="0"/>
    <cellStyle name="Normal 2" xfId="6" xr:uid="{82EB6CEB-922E-4041-916E-BAA94A1E00A9}"/>
    <cellStyle name="Normal 2 2 2 2" xfId="3" xr:uid="{4C5AE574-9B2F-4E43-B30D-A6CB196483EA}"/>
    <cellStyle name="Normal 3 2" xfId="1" xr:uid="{53489039-5C07-4526-A741-EADEDBD43CA5}"/>
    <cellStyle name="Normal_Estrutura_de_preços_-_CODEVASF_versão10" xfId="5" xr:uid="{C131F170-AB6A-46B9-AA31-78607279001F}"/>
    <cellStyle name="Porcentagem" xfId="7" builtinId="5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0</xdr:row>
          <xdr:rowOff>38100</xdr:rowOff>
        </xdr:from>
        <xdr:to>
          <xdr:col>1</xdr:col>
          <xdr:colOff>1581150</xdr:colOff>
          <xdr:row>2</xdr:row>
          <xdr:rowOff>123825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1</xdr:col>
      <xdr:colOff>771525</xdr:colOff>
      <xdr:row>3</xdr:row>
      <xdr:rowOff>19050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5725"/>
          <a:ext cx="14097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DB4AB-EE94-4B5C-8A2D-6D2E6779EA5A}">
  <dimension ref="A1:M23"/>
  <sheetViews>
    <sheetView tabSelected="1" workbookViewId="0">
      <selection activeCell="H23" sqref="H23"/>
    </sheetView>
  </sheetViews>
  <sheetFormatPr defaultRowHeight="12.75" x14ac:dyDescent="0.2"/>
  <cols>
    <col min="1" max="1" width="6.75" style="108" customWidth="1"/>
    <col min="2" max="2" width="47" style="105" customWidth="1"/>
    <col min="3" max="3" width="17.5" style="105" customWidth="1"/>
    <col min="4" max="4" width="7.125" style="105" customWidth="1"/>
    <col min="5" max="5" width="7.25" style="105" customWidth="1"/>
    <col min="6" max="6" width="10.25" style="105" customWidth="1"/>
    <col min="7" max="7" width="10.625" style="105" customWidth="1"/>
    <col min="8" max="8" width="12.5" style="105" customWidth="1"/>
    <col min="9" max="9" width="9.25" style="105" customWidth="1"/>
    <col min="10" max="10" width="5.125" style="105" customWidth="1"/>
    <col min="11" max="11" width="8.75" style="105" customWidth="1"/>
    <col min="12" max="12" width="9.125" style="105" bestFit="1" customWidth="1"/>
    <col min="13" max="255" width="9" style="105"/>
    <col min="256" max="256" width="6.75" style="105" customWidth="1"/>
    <col min="257" max="257" width="63.875" style="105" customWidth="1"/>
    <col min="258" max="258" width="11" style="105" customWidth="1"/>
    <col min="259" max="259" width="7.125" style="105" customWidth="1"/>
    <col min="260" max="260" width="8.75" style="105" customWidth="1"/>
    <col min="261" max="261" width="9.25" style="105" bestFit="1" customWidth="1"/>
    <col min="262" max="262" width="11.125" style="105" customWidth="1"/>
    <col min="263" max="263" width="11.75" style="105" customWidth="1"/>
    <col min="264" max="264" width="12.375" style="105" customWidth="1"/>
    <col min="265" max="265" width="9.25" style="105" customWidth="1"/>
    <col min="266" max="266" width="5.125" style="105" customWidth="1"/>
    <col min="267" max="267" width="8.75" style="105" customWidth="1"/>
    <col min="268" max="268" width="9.125" style="105" bestFit="1" customWidth="1"/>
    <col min="269" max="511" width="9" style="105"/>
    <col min="512" max="512" width="6.75" style="105" customWidth="1"/>
    <col min="513" max="513" width="63.875" style="105" customWidth="1"/>
    <col min="514" max="514" width="11" style="105" customWidth="1"/>
    <col min="515" max="515" width="7.125" style="105" customWidth="1"/>
    <col min="516" max="516" width="8.75" style="105" customWidth="1"/>
    <col min="517" max="517" width="9.25" style="105" bestFit="1" customWidth="1"/>
    <col min="518" max="518" width="11.125" style="105" customWidth="1"/>
    <col min="519" max="519" width="11.75" style="105" customWidth="1"/>
    <col min="520" max="520" width="12.375" style="105" customWidth="1"/>
    <col min="521" max="521" width="9.25" style="105" customWidth="1"/>
    <col min="522" max="522" width="5.125" style="105" customWidth="1"/>
    <col min="523" max="523" width="8.75" style="105" customWidth="1"/>
    <col min="524" max="524" width="9.125" style="105" bestFit="1" customWidth="1"/>
    <col min="525" max="767" width="9" style="105"/>
    <col min="768" max="768" width="6.75" style="105" customWidth="1"/>
    <col min="769" max="769" width="63.875" style="105" customWidth="1"/>
    <col min="770" max="770" width="11" style="105" customWidth="1"/>
    <col min="771" max="771" width="7.125" style="105" customWidth="1"/>
    <col min="772" max="772" width="8.75" style="105" customWidth="1"/>
    <col min="773" max="773" width="9.25" style="105" bestFit="1" customWidth="1"/>
    <col min="774" max="774" width="11.125" style="105" customWidth="1"/>
    <col min="775" max="775" width="11.75" style="105" customWidth="1"/>
    <col min="776" max="776" width="12.375" style="105" customWidth="1"/>
    <col min="777" max="777" width="9.25" style="105" customWidth="1"/>
    <col min="778" max="778" width="5.125" style="105" customWidth="1"/>
    <col min="779" max="779" width="8.75" style="105" customWidth="1"/>
    <col min="780" max="780" width="9.125" style="105" bestFit="1" customWidth="1"/>
    <col min="781" max="1023" width="9" style="105"/>
    <col min="1024" max="1024" width="6.75" style="105" customWidth="1"/>
    <col min="1025" max="1025" width="63.875" style="105" customWidth="1"/>
    <col min="1026" max="1026" width="11" style="105" customWidth="1"/>
    <col min="1027" max="1027" width="7.125" style="105" customWidth="1"/>
    <col min="1028" max="1028" width="8.75" style="105" customWidth="1"/>
    <col min="1029" max="1029" width="9.25" style="105" bestFit="1" customWidth="1"/>
    <col min="1030" max="1030" width="11.125" style="105" customWidth="1"/>
    <col min="1031" max="1031" width="11.75" style="105" customWidth="1"/>
    <col min="1032" max="1032" width="12.375" style="105" customWidth="1"/>
    <col min="1033" max="1033" width="9.25" style="105" customWidth="1"/>
    <col min="1034" max="1034" width="5.125" style="105" customWidth="1"/>
    <col min="1035" max="1035" width="8.75" style="105" customWidth="1"/>
    <col min="1036" max="1036" width="9.125" style="105" bestFit="1" customWidth="1"/>
    <col min="1037" max="1279" width="9" style="105"/>
    <col min="1280" max="1280" width="6.75" style="105" customWidth="1"/>
    <col min="1281" max="1281" width="63.875" style="105" customWidth="1"/>
    <col min="1282" max="1282" width="11" style="105" customWidth="1"/>
    <col min="1283" max="1283" width="7.125" style="105" customWidth="1"/>
    <col min="1284" max="1284" width="8.75" style="105" customWidth="1"/>
    <col min="1285" max="1285" width="9.25" style="105" bestFit="1" customWidth="1"/>
    <col min="1286" max="1286" width="11.125" style="105" customWidth="1"/>
    <col min="1287" max="1287" width="11.75" style="105" customWidth="1"/>
    <col min="1288" max="1288" width="12.375" style="105" customWidth="1"/>
    <col min="1289" max="1289" width="9.25" style="105" customWidth="1"/>
    <col min="1290" max="1290" width="5.125" style="105" customWidth="1"/>
    <col min="1291" max="1291" width="8.75" style="105" customWidth="1"/>
    <col min="1292" max="1292" width="9.125" style="105" bestFit="1" customWidth="1"/>
    <col min="1293" max="1535" width="9" style="105"/>
    <col min="1536" max="1536" width="6.75" style="105" customWidth="1"/>
    <col min="1537" max="1537" width="63.875" style="105" customWidth="1"/>
    <col min="1538" max="1538" width="11" style="105" customWidth="1"/>
    <col min="1539" max="1539" width="7.125" style="105" customWidth="1"/>
    <col min="1540" max="1540" width="8.75" style="105" customWidth="1"/>
    <col min="1541" max="1541" width="9.25" style="105" bestFit="1" customWidth="1"/>
    <col min="1542" max="1542" width="11.125" style="105" customWidth="1"/>
    <col min="1543" max="1543" width="11.75" style="105" customWidth="1"/>
    <col min="1544" max="1544" width="12.375" style="105" customWidth="1"/>
    <col min="1545" max="1545" width="9.25" style="105" customWidth="1"/>
    <col min="1546" max="1546" width="5.125" style="105" customWidth="1"/>
    <col min="1547" max="1547" width="8.75" style="105" customWidth="1"/>
    <col min="1548" max="1548" width="9.125" style="105" bestFit="1" customWidth="1"/>
    <col min="1549" max="1791" width="9" style="105"/>
    <col min="1792" max="1792" width="6.75" style="105" customWidth="1"/>
    <col min="1793" max="1793" width="63.875" style="105" customWidth="1"/>
    <col min="1794" max="1794" width="11" style="105" customWidth="1"/>
    <col min="1795" max="1795" width="7.125" style="105" customWidth="1"/>
    <col min="1796" max="1796" width="8.75" style="105" customWidth="1"/>
    <col min="1797" max="1797" width="9.25" style="105" bestFit="1" customWidth="1"/>
    <col min="1798" max="1798" width="11.125" style="105" customWidth="1"/>
    <col min="1799" max="1799" width="11.75" style="105" customWidth="1"/>
    <col min="1800" max="1800" width="12.375" style="105" customWidth="1"/>
    <col min="1801" max="1801" width="9.25" style="105" customWidth="1"/>
    <col min="1802" max="1802" width="5.125" style="105" customWidth="1"/>
    <col min="1803" max="1803" width="8.75" style="105" customWidth="1"/>
    <col min="1804" max="1804" width="9.125" style="105" bestFit="1" customWidth="1"/>
    <col min="1805" max="2047" width="9" style="105"/>
    <col min="2048" max="2048" width="6.75" style="105" customWidth="1"/>
    <col min="2049" max="2049" width="63.875" style="105" customWidth="1"/>
    <col min="2050" max="2050" width="11" style="105" customWidth="1"/>
    <col min="2051" max="2051" width="7.125" style="105" customWidth="1"/>
    <col min="2052" max="2052" width="8.75" style="105" customWidth="1"/>
    <col min="2053" max="2053" width="9.25" style="105" bestFit="1" customWidth="1"/>
    <col min="2054" max="2054" width="11.125" style="105" customWidth="1"/>
    <col min="2055" max="2055" width="11.75" style="105" customWidth="1"/>
    <col min="2056" max="2056" width="12.375" style="105" customWidth="1"/>
    <col min="2057" max="2057" width="9.25" style="105" customWidth="1"/>
    <col min="2058" max="2058" width="5.125" style="105" customWidth="1"/>
    <col min="2059" max="2059" width="8.75" style="105" customWidth="1"/>
    <col min="2060" max="2060" width="9.125" style="105" bestFit="1" customWidth="1"/>
    <col min="2061" max="2303" width="9" style="105"/>
    <col min="2304" max="2304" width="6.75" style="105" customWidth="1"/>
    <col min="2305" max="2305" width="63.875" style="105" customWidth="1"/>
    <col min="2306" max="2306" width="11" style="105" customWidth="1"/>
    <col min="2307" max="2307" width="7.125" style="105" customWidth="1"/>
    <col min="2308" max="2308" width="8.75" style="105" customWidth="1"/>
    <col min="2309" max="2309" width="9.25" style="105" bestFit="1" customWidth="1"/>
    <col min="2310" max="2310" width="11.125" style="105" customWidth="1"/>
    <col min="2311" max="2311" width="11.75" style="105" customWidth="1"/>
    <col min="2312" max="2312" width="12.375" style="105" customWidth="1"/>
    <col min="2313" max="2313" width="9.25" style="105" customWidth="1"/>
    <col min="2314" max="2314" width="5.125" style="105" customWidth="1"/>
    <col min="2315" max="2315" width="8.75" style="105" customWidth="1"/>
    <col min="2316" max="2316" width="9.125" style="105" bestFit="1" customWidth="1"/>
    <col min="2317" max="2559" width="9" style="105"/>
    <col min="2560" max="2560" width="6.75" style="105" customWidth="1"/>
    <col min="2561" max="2561" width="63.875" style="105" customWidth="1"/>
    <col min="2562" max="2562" width="11" style="105" customWidth="1"/>
    <col min="2563" max="2563" width="7.125" style="105" customWidth="1"/>
    <col min="2564" max="2564" width="8.75" style="105" customWidth="1"/>
    <col min="2565" max="2565" width="9.25" style="105" bestFit="1" customWidth="1"/>
    <col min="2566" max="2566" width="11.125" style="105" customWidth="1"/>
    <col min="2567" max="2567" width="11.75" style="105" customWidth="1"/>
    <col min="2568" max="2568" width="12.375" style="105" customWidth="1"/>
    <col min="2569" max="2569" width="9.25" style="105" customWidth="1"/>
    <col min="2570" max="2570" width="5.125" style="105" customWidth="1"/>
    <col min="2571" max="2571" width="8.75" style="105" customWidth="1"/>
    <col min="2572" max="2572" width="9.125" style="105" bestFit="1" customWidth="1"/>
    <col min="2573" max="2815" width="9" style="105"/>
    <col min="2816" max="2816" width="6.75" style="105" customWidth="1"/>
    <col min="2817" max="2817" width="63.875" style="105" customWidth="1"/>
    <col min="2818" max="2818" width="11" style="105" customWidth="1"/>
    <col min="2819" max="2819" width="7.125" style="105" customWidth="1"/>
    <col min="2820" max="2820" width="8.75" style="105" customWidth="1"/>
    <col min="2821" max="2821" width="9.25" style="105" bestFit="1" customWidth="1"/>
    <col min="2822" max="2822" width="11.125" style="105" customWidth="1"/>
    <col min="2823" max="2823" width="11.75" style="105" customWidth="1"/>
    <col min="2824" max="2824" width="12.375" style="105" customWidth="1"/>
    <col min="2825" max="2825" width="9.25" style="105" customWidth="1"/>
    <col min="2826" max="2826" width="5.125" style="105" customWidth="1"/>
    <col min="2827" max="2827" width="8.75" style="105" customWidth="1"/>
    <col min="2828" max="2828" width="9.125" style="105" bestFit="1" customWidth="1"/>
    <col min="2829" max="3071" width="9" style="105"/>
    <col min="3072" max="3072" width="6.75" style="105" customWidth="1"/>
    <col min="3073" max="3073" width="63.875" style="105" customWidth="1"/>
    <col min="3074" max="3074" width="11" style="105" customWidth="1"/>
    <col min="3075" max="3075" width="7.125" style="105" customWidth="1"/>
    <col min="3076" max="3076" width="8.75" style="105" customWidth="1"/>
    <col min="3077" max="3077" width="9.25" style="105" bestFit="1" customWidth="1"/>
    <col min="3078" max="3078" width="11.125" style="105" customWidth="1"/>
    <col min="3079" max="3079" width="11.75" style="105" customWidth="1"/>
    <col min="3080" max="3080" width="12.375" style="105" customWidth="1"/>
    <col min="3081" max="3081" width="9.25" style="105" customWidth="1"/>
    <col min="3082" max="3082" width="5.125" style="105" customWidth="1"/>
    <col min="3083" max="3083" width="8.75" style="105" customWidth="1"/>
    <col min="3084" max="3084" width="9.125" style="105" bestFit="1" customWidth="1"/>
    <col min="3085" max="3327" width="9" style="105"/>
    <col min="3328" max="3328" width="6.75" style="105" customWidth="1"/>
    <col min="3329" max="3329" width="63.875" style="105" customWidth="1"/>
    <col min="3330" max="3330" width="11" style="105" customWidth="1"/>
    <col min="3331" max="3331" width="7.125" style="105" customWidth="1"/>
    <col min="3332" max="3332" width="8.75" style="105" customWidth="1"/>
    <col min="3333" max="3333" width="9.25" style="105" bestFit="1" customWidth="1"/>
    <col min="3334" max="3334" width="11.125" style="105" customWidth="1"/>
    <col min="3335" max="3335" width="11.75" style="105" customWidth="1"/>
    <col min="3336" max="3336" width="12.375" style="105" customWidth="1"/>
    <col min="3337" max="3337" width="9.25" style="105" customWidth="1"/>
    <col min="3338" max="3338" width="5.125" style="105" customWidth="1"/>
    <col min="3339" max="3339" width="8.75" style="105" customWidth="1"/>
    <col min="3340" max="3340" width="9.125" style="105" bestFit="1" customWidth="1"/>
    <col min="3341" max="3583" width="9" style="105"/>
    <col min="3584" max="3584" width="6.75" style="105" customWidth="1"/>
    <col min="3585" max="3585" width="63.875" style="105" customWidth="1"/>
    <col min="3586" max="3586" width="11" style="105" customWidth="1"/>
    <col min="3587" max="3587" width="7.125" style="105" customWidth="1"/>
    <col min="3588" max="3588" width="8.75" style="105" customWidth="1"/>
    <col min="3589" max="3589" width="9.25" style="105" bestFit="1" customWidth="1"/>
    <col min="3590" max="3590" width="11.125" style="105" customWidth="1"/>
    <col min="3591" max="3591" width="11.75" style="105" customWidth="1"/>
    <col min="3592" max="3592" width="12.375" style="105" customWidth="1"/>
    <col min="3593" max="3593" width="9.25" style="105" customWidth="1"/>
    <col min="3594" max="3594" width="5.125" style="105" customWidth="1"/>
    <col min="3595" max="3595" width="8.75" style="105" customWidth="1"/>
    <col min="3596" max="3596" width="9.125" style="105" bestFit="1" customWidth="1"/>
    <col min="3597" max="3839" width="9" style="105"/>
    <col min="3840" max="3840" width="6.75" style="105" customWidth="1"/>
    <col min="3841" max="3841" width="63.875" style="105" customWidth="1"/>
    <col min="3842" max="3842" width="11" style="105" customWidth="1"/>
    <col min="3843" max="3843" width="7.125" style="105" customWidth="1"/>
    <col min="3844" max="3844" width="8.75" style="105" customWidth="1"/>
    <col min="3845" max="3845" width="9.25" style="105" bestFit="1" customWidth="1"/>
    <col min="3846" max="3846" width="11.125" style="105" customWidth="1"/>
    <col min="3847" max="3847" width="11.75" style="105" customWidth="1"/>
    <col min="3848" max="3848" width="12.375" style="105" customWidth="1"/>
    <col min="3849" max="3849" width="9.25" style="105" customWidth="1"/>
    <col min="3850" max="3850" width="5.125" style="105" customWidth="1"/>
    <col min="3851" max="3851" width="8.75" style="105" customWidth="1"/>
    <col min="3852" max="3852" width="9.125" style="105" bestFit="1" customWidth="1"/>
    <col min="3853" max="4095" width="9" style="105"/>
    <col min="4096" max="4096" width="6.75" style="105" customWidth="1"/>
    <col min="4097" max="4097" width="63.875" style="105" customWidth="1"/>
    <col min="4098" max="4098" width="11" style="105" customWidth="1"/>
    <col min="4099" max="4099" width="7.125" style="105" customWidth="1"/>
    <col min="4100" max="4100" width="8.75" style="105" customWidth="1"/>
    <col min="4101" max="4101" width="9.25" style="105" bestFit="1" customWidth="1"/>
    <col min="4102" max="4102" width="11.125" style="105" customWidth="1"/>
    <col min="4103" max="4103" width="11.75" style="105" customWidth="1"/>
    <col min="4104" max="4104" width="12.375" style="105" customWidth="1"/>
    <col min="4105" max="4105" width="9.25" style="105" customWidth="1"/>
    <col min="4106" max="4106" width="5.125" style="105" customWidth="1"/>
    <col min="4107" max="4107" width="8.75" style="105" customWidth="1"/>
    <col min="4108" max="4108" width="9.125" style="105" bestFit="1" customWidth="1"/>
    <col min="4109" max="4351" width="9" style="105"/>
    <col min="4352" max="4352" width="6.75" style="105" customWidth="1"/>
    <col min="4353" max="4353" width="63.875" style="105" customWidth="1"/>
    <col min="4354" max="4354" width="11" style="105" customWidth="1"/>
    <col min="4355" max="4355" width="7.125" style="105" customWidth="1"/>
    <col min="4356" max="4356" width="8.75" style="105" customWidth="1"/>
    <col min="4357" max="4357" width="9.25" style="105" bestFit="1" customWidth="1"/>
    <col min="4358" max="4358" width="11.125" style="105" customWidth="1"/>
    <col min="4359" max="4359" width="11.75" style="105" customWidth="1"/>
    <col min="4360" max="4360" width="12.375" style="105" customWidth="1"/>
    <col min="4361" max="4361" width="9.25" style="105" customWidth="1"/>
    <col min="4362" max="4362" width="5.125" style="105" customWidth="1"/>
    <col min="4363" max="4363" width="8.75" style="105" customWidth="1"/>
    <col min="4364" max="4364" width="9.125" style="105" bestFit="1" customWidth="1"/>
    <col min="4365" max="4607" width="9" style="105"/>
    <col min="4608" max="4608" width="6.75" style="105" customWidth="1"/>
    <col min="4609" max="4609" width="63.875" style="105" customWidth="1"/>
    <col min="4610" max="4610" width="11" style="105" customWidth="1"/>
    <col min="4611" max="4611" width="7.125" style="105" customWidth="1"/>
    <col min="4612" max="4612" width="8.75" style="105" customWidth="1"/>
    <col min="4613" max="4613" width="9.25" style="105" bestFit="1" customWidth="1"/>
    <col min="4614" max="4614" width="11.125" style="105" customWidth="1"/>
    <col min="4615" max="4615" width="11.75" style="105" customWidth="1"/>
    <col min="4616" max="4616" width="12.375" style="105" customWidth="1"/>
    <col min="4617" max="4617" width="9.25" style="105" customWidth="1"/>
    <col min="4618" max="4618" width="5.125" style="105" customWidth="1"/>
    <col min="4619" max="4619" width="8.75" style="105" customWidth="1"/>
    <col min="4620" max="4620" width="9.125" style="105" bestFit="1" customWidth="1"/>
    <col min="4621" max="4863" width="9" style="105"/>
    <col min="4864" max="4864" width="6.75" style="105" customWidth="1"/>
    <col min="4865" max="4865" width="63.875" style="105" customWidth="1"/>
    <col min="4866" max="4866" width="11" style="105" customWidth="1"/>
    <col min="4867" max="4867" width="7.125" style="105" customWidth="1"/>
    <col min="4868" max="4868" width="8.75" style="105" customWidth="1"/>
    <col min="4869" max="4869" width="9.25" style="105" bestFit="1" customWidth="1"/>
    <col min="4870" max="4870" width="11.125" style="105" customWidth="1"/>
    <col min="4871" max="4871" width="11.75" style="105" customWidth="1"/>
    <col min="4872" max="4872" width="12.375" style="105" customWidth="1"/>
    <col min="4873" max="4873" width="9.25" style="105" customWidth="1"/>
    <col min="4874" max="4874" width="5.125" style="105" customWidth="1"/>
    <col min="4875" max="4875" width="8.75" style="105" customWidth="1"/>
    <col min="4876" max="4876" width="9.125" style="105" bestFit="1" customWidth="1"/>
    <col min="4877" max="5119" width="9" style="105"/>
    <col min="5120" max="5120" width="6.75" style="105" customWidth="1"/>
    <col min="5121" max="5121" width="63.875" style="105" customWidth="1"/>
    <col min="5122" max="5122" width="11" style="105" customWidth="1"/>
    <col min="5123" max="5123" width="7.125" style="105" customWidth="1"/>
    <col min="5124" max="5124" width="8.75" style="105" customWidth="1"/>
    <col min="5125" max="5125" width="9.25" style="105" bestFit="1" customWidth="1"/>
    <col min="5126" max="5126" width="11.125" style="105" customWidth="1"/>
    <col min="5127" max="5127" width="11.75" style="105" customWidth="1"/>
    <col min="5128" max="5128" width="12.375" style="105" customWidth="1"/>
    <col min="5129" max="5129" width="9.25" style="105" customWidth="1"/>
    <col min="5130" max="5130" width="5.125" style="105" customWidth="1"/>
    <col min="5131" max="5131" width="8.75" style="105" customWidth="1"/>
    <col min="5132" max="5132" width="9.125" style="105" bestFit="1" customWidth="1"/>
    <col min="5133" max="5375" width="9" style="105"/>
    <col min="5376" max="5376" width="6.75" style="105" customWidth="1"/>
    <col min="5377" max="5377" width="63.875" style="105" customWidth="1"/>
    <col min="5378" max="5378" width="11" style="105" customWidth="1"/>
    <col min="5379" max="5379" width="7.125" style="105" customWidth="1"/>
    <col min="5380" max="5380" width="8.75" style="105" customWidth="1"/>
    <col min="5381" max="5381" width="9.25" style="105" bestFit="1" customWidth="1"/>
    <col min="5382" max="5382" width="11.125" style="105" customWidth="1"/>
    <col min="5383" max="5383" width="11.75" style="105" customWidth="1"/>
    <col min="5384" max="5384" width="12.375" style="105" customWidth="1"/>
    <col min="5385" max="5385" width="9.25" style="105" customWidth="1"/>
    <col min="5386" max="5386" width="5.125" style="105" customWidth="1"/>
    <col min="5387" max="5387" width="8.75" style="105" customWidth="1"/>
    <col min="5388" max="5388" width="9.125" style="105" bestFit="1" customWidth="1"/>
    <col min="5389" max="5631" width="9" style="105"/>
    <col min="5632" max="5632" width="6.75" style="105" customWidth="1"/>
    <col min="5633" max="5633" width="63.875" style="105" customWidth="1"/>
    <col min="5634" max="5634" width="11" style="105" customWidth="1"/>
    <col min="5635" max="5635" width="7.125" style="105" customWidth="1"/>
    <col min="5636" max="5636" width="8.75" style="105" customWidth="1"/>
    <col min="5637" max="5637" width="9.25" style="105" bestFit="1" customWidth="1"/>
    <col min="5638" max="5638" width="11.125" style="105" customWidth="1"/>
    <col min="5639" max="5639" width="11.75" style="105" customWidth="1"/>
    <col min="5640" max="5640" width="12.375" style="105" customWidth="1"/>
    <col min="5641" max="5641" width="9.25" style="105" customWidth="1"/>
    <col min="5642" max="5642" width="5.125" style="105" customWidth="1"/>
    <col min="5643" max="5643" width="8.75" style="105" customWidth="1"/>
    <col min="5644" max="5644" width="9.125" style="105" bestFit="1" customWidth="1"/>
    <col min="5645" max="5887" width="9" style="105"/>
    <col min="5888" max="5888" width="6.75" style="105" customWidth="1"/>
    <col min="5889" max="5889" width="63.875" style="105" customWidth="1"/>
    <col min="5890" max="5890" width="11" style="105" customWidth="1"/>
    <col min="5891" max="5891" width="7.125" style="105" customWidth="1"/>
    <col min="5892" max="5892" width="8.75" style="105" customWidth="1"/>
    <col min="5893" max="5893" width="9.25" style="105" bestFit="1" customWidth="1"/>
    <col min="5894" max="5894" width="11.125" style="105" customWidth="1"/>
    <col min="5895" max="5895" width="11.75" style="105" customWidth="1"/>
    <col min="5896" max="5896" width="12.375" style="105" customWidth="1"/>
    <col min="5897" max="5897" width="9.25" style="105" customWidth="1"/>
    <col min="5898" max="5898" width="5.125" style="105" customWidth="1"/>
    <col min="5899" max="5899" width="8.75" style="105" customWidth="1"/>
    <col min="5900" max="5900" width="9.125" style="105" bestFit="1" customWidth="1"/>
    <col min="5901" max="6143" width="9" style="105"/>
    <col min="6144" max="6144" width="6.75" style="105" customWidth="1"/>
    <col min="6145" max="6145" width="63.875" style="105" customWidth="1"/>
    <col min="6146" max="6146" width="11" style="105" customWidth="1"/>
    <col min="6147" max="6147" width="7.125" style="105" customWidth="1"/>
    <col min="6148" max="6148" width="8.75" style="105" customWidth="1"/>
    <col min="6149" max="6149" width="9.25" style="105" bestFit="1" customWidth="1"/>
    <col min="6150" max="6150" width="11.125" style="105" customWidth="1"/>
    <col min="6151" max="6151" width="11.75" style="105" customWidth="1"/>
    <col min="6152" max="6152" width="12.375" style="105" customWidth="1"/>
    <col min="6153" max="6153" width="9.25" style="105" customWidth="1"/>
    <col min="6154" max="6154" width="5.125" style="105" customWidth="1"/>
    <col min="6155" max="6155" width="8.75" style="105" customWidth="1"/>
    <col min="6156" max="6156" width="9.125" style="105" bestFit="1" customWidth="1"/>
    <col min="6157" max="6399" width="9" style="105"/>
    <col min="6400" max="6400" width="6.75" style="105" customWidth="1"/>
    <col min="6401" max="6401" width="63.875" style="105" customWidth="1"/>
    <col min="6402" max="6402" width="11" style="105" customWidth="1"/>
    <col min="6403" max="6403" width="7.125" style="105" customWidth="1"/>
    <col min="6404" max="6404" width="8.75" style="105" customWidth="1"/>
    <col min="6405" max="6405" width="9.25" style="105" bestFit="1" customWidth="1"/>
    <col min="6406" max="6406" width="11.125" style="105" customWidth="1"/>
    <col min="6407" max="6407" width="11.75" style="105" customWidth="1"/>
    <col min="6408" max="6408" width="12.375" style="105" customWidth="1"/>
    <col min="6409" max="6409" width="9.25" style="105" customWidth="1"/>
    <col min="6410" max="6410" width="5.125" style="105" customWidth="1"/>
    <col min="6411" max="6411" width="8.75" style="105" customWidth="1"/>
    <col min="6412" max="6412" width="9.125" style="105" bestFit="1" customWidth="1"/>
    <col min="6413" max="6655" width="9" style="105"/>
    <col min="6656" max="6656" width="6.75" style="105" customWidth="1"/>
    <col min="6657" max="6657" width="63.875" style="105" customWidth="1"/>
    <col min="6658" max="6658" width="11" style="105" customWidth="1"/>
    <col min="6659" max="6659" width="7.125" style="105" customWidth="1"/>
    <col min="6660" max="6660" width="8.75" style="105" customWidth="1"/>
    <col min="6661" max="6661" width="9.25" style="105" bestFit="1" customWidth="1"/>
    <col min="6662" max="6662" width="11.125" style="105" customWidth="1"/>
    <col min="6663" max="6663" width="11.75" style="105" customWidth="1"/>
    <col min="6664" max="6664" width="12.375" style="105" customWidth="1"/>
    <col min="6665" max="6665" width="9.25" style="105" customWidth="1"/>
    <col min="6666" max="6666" width="5.125" style="105" customWidth="1"/>
    <col min="6667" max="6667" width="8.75" style="105" customWidth="1"/>
    <col min="6668" max="6668" width="9.125" style="105" bestFit="1" customWidth="1"/>
    <col min="6669" max="6911" width="9" style="105"/>
    <col min="6912" max="6912" width="6.75" style="105" customWidth="1"/>
    <col min="6913" max="6913" width="63.875" style="105" customWidth="1"/>
    <col min="6914" max="6914" width="11" style="105" customWidth="1"/>
    <col min="6915" max="6915" width="7.125" style="105" customWidth="1"/>
    <col min="6916" max="6916" width="8.75" style="105" customWidth="1"/>
    <col min="6917" max="6917" width="9.25" style="105" bestFit="1" customWidth="1"/>
    <col min="6918" max="6918" width="11.125" style="105" customWidth="1"/>
    <col min="6919" max="6919" width="11.75" style="105" customWidth="1"/>
    <col min="6920" max="6920" width="12.375" style="105" customWidth="1"/>
    <col min="6921" max="6921" width="9.25" style="105" customWidth="1"/>
    <col min="6922" max="6922" width="5.125" style="105" customWidth="1"/>
    <col min="6923" max="6923" width="8.75" style="105" customWidth="1"/>
    <col min="6924" max="6924" width="9.125" style="105" bestFit="1" customWidth="1"/>
    <col min="6925" max="7167" width="9" style="105"/>
    <col min="7168" max="7168" width="6.75" style="105" customWidth="1"/>
    <col min="7169" max="7169" width="63.875" style="105" customWidth="1"/>
    <col min="7170" max="7170" width="11" style="105" customWidth="1"/>
    <col min="7171" max="7171" width="7.125" style="105" customWidth="1"/>
    <col min="7172" max="7172" width="8.75" style="105" customWidth="1"/>
    <col min="7173" max="7173" width="9.25" style="105" bestFit="1" customWidth="1"/>
    <col min="7174" max="7174" width="11.125" style="105" customWidth="1"/>
    <col min="7175" max="7175" width="11.75" style="105" customWidth="1"/>
    <col min="7176" max="7176" width="12.375" style="105" customWidth="1"/>
    <col min="7177" max="7177" width="9.25" style="105" customWidth="1"/>
    <col min="7178" max="7178" width="5.125" style="105" customWidth="1"/>
    <col min="7179" max="7179" width="8.75" style="105" customWidth="1"/>
    <col min="7180" max="7180" width="9.125" style="105" bestFit="1" customWidth="1"/>
    <col min="7181" max="7423" width="9" style="105"/>
    <col min="7424" max="7424" width="6.75" style="105" customWidth="1"/>
    <col min="7425" max="7425" width="63.875" style="105" customWidth="1"/>
    <col min="7426" max="7426" width="11" style="105" customWidth="1"/>
    <col min="7427" max="7427" width="7.125" style="105" customWidth="1"/>
    <col min="7428" max="7428" width="8.75" style="105" customWidth="1"/>
    <col min="7429" max="7429" width="9.25" style="105" bestFit="1" customWidth="1"/>
    <col min="7430" max="7430" width="11.125" style="105" customWidth="1"/>
    <col min="7431" max="7431" width="11.75" style="105" customWidth="1"/>
    <col min="7432" max="7432" width="12.375" style="105" customWidth="1"/>
    <col min="7433" max="7433" width="9.25" style="105" customWidth="1"/>
    <col min="7434" max="7434" width="5.125" style="105" customWidth="1"/>
    <col min="7435" max="7435" width="8.75" style="105" customWidth="1"/>
    <col min="7436" max="7436" width="9.125" style="105" bestFit="1" customWidth="1"/>
    <col min="7437" max="7679" width="9" style="105"/>
    <col min="7680" max="7680" width="6.75" style="105" customWidth="1"/>
    <col min="7681" max="7681" width="63.875" style="105" customWidth="1"/>
    <col min="7682" max="7682" width="11" style="105" customWidth="1"/>
    <col min="7683" max="7683" width="7.125" style="105" customWidth="1"/>
    <col min="7684" max="7684" width="8.75" style="105" customWidth="1"/>
    <col min="7685" max="7685" width="9.25" style="105" bestFit="1" customWidth="1"/>
    <col min="7686" max="7686" width="11.125" style="105" customWidth="1"/>
    <col min="7687" max="7687" width="11.75" style="105" customWidth="1"/>
    <col min="7688" max="7688" width="12.375" style="105" customWidth="1"/>
    <col min="7689" max="7689" width="9.25" style="105" customWidth="1"/>
    <col min="7690" max="7690" width="5.125" style="105" customWidth="1"/>
    <col min="7691" max="7691" width="8.75" style="105" customWidth="1"/>
    <col min="7692" max="7692" width="9.125" style="105" bestFit="1" customWidth="1"/>
    <col min="7693" max="7935" width="9" style="105"/>
    <col min="7936" max="7936" width="6.75" style="105" customWidth="1"/>
    <col min="7937" max="7937" width="63.875" style="105" customWidth="1"/>
    <col min="7938" max="7938" width="11" style="105" customWidth="1"/>
    <col min="7939" max="7939" width="7.125" style="105" customWidth="1"/>
    <col min="7940" max="7940" width="8.75" style="105" customWidth="1"/>
    <col min="7941" max="7941" width="9.25" style="105" bestFit="1" customWidth="1"/>
    <col min="7942" max="7942" width="11.125" style="105" customWidth="1"/>
    <col min="7943" max="7943" width="11.75" style="105" customWidth="1"/>
    <col min="7944" max="7944" width="12.375" style="105" customWidth="1"/>
    <col min="7945" max="7945" width="9.25" style="105" customWidth="1"/>
    <col min="7946" max="7946" width="5.125" style="105" customWidth="1"/>
    <col min="7947" max="7947" width="8.75" style="105" customWidth="1"/>
    <col min="7948" max="7948" width="9.125" style="105" bestFit="1" customWidth="1"/>
    <col min="7949" max="8191" width="9" style="105"/>
    <col min="8192" max="8192" width="6.75" style="105" customWidth="1"/>
    <col min="8193" max="8193" width="63.875" style="105" customWidth="1"/>
    <col min="8194" max="8194" width="11" style="105" customWidth="1"/>
    <col min="8195" max="8195" width="7.125" style="105" customWidth="1"/>
    <col min="8196" max="8196" width="8.75" style="105" customWidth="1"/>
    <col min="8197" max="8197" width="9.25" style="105" bestFit="1" customWidth="1"/>
    <col min="8198" max="8198" width="11.125" style="105" customWidth="1"/>
    <col min="8199" max="8199" width="11.75" style="105" customWidth="1"/>
    <col min="8200" max="8200" width="12.375" style="105" customWidth="1"/>
    <col min="8201" max="8201" width="9.25" style="105" customWidth="1"/>
    <col min="8202" max="8202" width="5.125" style="105" customWidth="1"/>
    <col min="8203" max="8203" width="8.75" style="105" customWidth="1"/>
    <col min="8204" max="8204" width="9.125" style="105" bestFit="1" customWidth="1"/>
    <col min="8205" max="8447" width="9" style="105"/>
    <col min="8448" max="8448" width="6.75" style="105" customWidth="1"/>
    <col min="8449" max="8449" width="63.875" style="105" customWidth="1"/>
    <col min="8450" max="8450" width="11" style="105" customWidth="1"/>
    <col min="8451" max="8451" width="7.125" style="105" customWidth="1"/>
    <col min="8452" max="8452" width="8.75" style="105" customWidth="1"/>
    <col min="8453" max="8453" width="9.25" style="105" bestFit="1" customWidth="1"/>
    <col min="8454" max="8454" width="11.125" style="105" customWidth="1"/>
    <col min="8455" max="8455" width="11.75" style="105" customWidth="1"/>
    <col min="8456" max="8456" width="12.375" style="105" customWidth="1"/>
    <col min="8457" max="8457" width="9.25" style="105" customWidth="1"/>
    <col min="8458" max="8458" width="5.125" style="105" customWidth="1"/>
    <col min="8459" max="8459" width="8.75" style="105" customWidth="1"/>
    <col min="8460" max="8460" width="9.125" style="105" bestFit="1" customWidth="1"/>
    <col min="8461" max="8703" width="9" style="105"/>
    <col min="8704" max="8704" width="6.75" style="105" customWidth="1"/>
    <col min="8705" max="8705" width="63.875" style="105" customWidth="1"/>
    <col min="8706" max="8706" width="11" style="105" customWidth="1"/>
    <col min="8707" max="8707" width="7.125" style="105" customWidth="1"/>
    <col min="8708" max="8708" width="8.75" style="105" customWidth="1"/>
    <col min="8709" max="8709" width="9.25" style="105" bestFit="1" customWidth="1"/>
    <col min="8710" max="8710" width="11.125" style="105" customWidth="1"/>
    <col min="8711" max="8711" width="11.75" style="105" customWidth="1"/>
    <col min="8712" max="8712" width="12.375" style="105" customWidth="1"/>
    <col min="8713" max="8713" width="9.25" style="105" customWidth="1"/>
    <col min="8714" max="8714" width="5.125" style="105" customWidth="1"/>
    <col min="8715" max="8715" width="8.75" style="105" customWidth="1"/>
    <col min="8716" max="8716" width="9.125" style="105" bestFit="1" customWidth="1"/>
    <col min="8717" max="8959" width="9" style="105"/>
    <col min="8960" max="8960" width="6.75" style="105" customWidth="1"/>
    <col min="8961" max="8961" width="63.875" style="105" customWidth="1"/>
    <col min="8962" max="8962" width="11" style="105" customWidth="1"/>
    <col min="8963" max="8963" width="7.125" style="105" customWidth="1"/>
    <col min="8964" max="8964" width="8.75" style="105" customWidth="1"/>
    <col min="8965" max="8965" width="9.25" style="105" bestFit="1" customWidth="1"/>
    <col min="8966" max="8966" width="11.125" style="105" customWidth="1"/>
    <col min="8967" max="8967" width="11.75" style="105" customWidth="1"/>
    <col min="8968" max="8968" width="12.375" style="105" customWidth="1"/>
    <col min="8969" max="8969" width="9.25" style="105" customWidth="1"/>
    <col min="8970" max="8970" width="5.125" style="105" customWidth="1"/>
    <col min="8971" max="8971" width="8.75" style="105" customWidth="1"/>
    <col min="8972" max="8972" width="9.125" style="105" bestFit="1" customWidth="1"/>
    <col min="8973" max="9215" width="9" style="105"/>
    <col min="9216" max="9216" width="6.75" style="105" customWidth="1"/>
    <col min="9217" max="9217" width="63.875" style="105" customWidth="1"/>
    <col min="9218" max="9218" width="11" style="105" customWidth="1"/>
    <col min="9219" max="9219" width="7.125" style="105" customWidth="1"/>
    <col min="9220" max="9220" width="8.75" style="105" customWidth="1"/>
    <col min="9221" max="9221" width="9.25" style="105" bestFit="1" customWidth="1"/>
    <col min="9222" max="9222" width="11.125" style="105" customWidth="1"/>
    <col min="9223" max="9223" width="11.75" style="105" customWidth="1"/>
    <col min="9224" max="9224" width="12.375" style="105" customWidth="1"/>
    <col min="9225" max="9225" width="9.25" style="105" customWidth="1"/>
    <col min="9226" max="9226" width="5.125" style="105" customWidth="1"/>
    <col min="9227" max="9227" width="8.75" style="105" customWidth="1"/>
    <col min="9228" max="9228" width="9.125" style="105" bestFit="1" customWidth="1"/>
    <col min="9229" max="9471" width="9" style="105"/>
    <col min="9472" max="9472" width="6.75" style="105" customWidth="1"/>
    <col min="9473" max="9473" width="63.875" style="105" customWidth="1"/>
    <col min="9474" max="9474" width="11" style="105" customWidth="1"/>
    <col min="9475" max="9475" width="7.125" style="105" customWidth="1"/>
    <col min="9476" max="9476" width="8.75" style="105" customWidth="1"/>
    <col min="9477" max="9477" width="9.25" style="105" bestFit="1" customWidth="1"/>
    <col min="9478" max="9478" width="11.125" style="105" customWidth="1"/>
    <col min="9479" max="9479" width="11.75" style="105" customWidth="1"/>
    <col min="9480" max="9480" width="12.375" style="105" customWidth="1"/>
    <col min="9481" max="9481" width="9.25" style="105" customWidth="1"/>
    <col min="9482" max="9482" width="5.125" style="105" customWidth="1"/>
    <col min="9483" max="9483" width="8.75" style="105" customWidth="1"/>
    <col min="9484" max="9484" width="9.125" style="105" bestFit="1" customWidth="1"/>
    <col min="9485" max="9727" width="9" style="105"/>
    <col min="9728" max="9728" width="6.75" style="105" customWidth="1"/>
    <col min="9729" max="9729" width="63.875" style="105" customWidth="1"/>
    <col min="9730" max="9730" width="11" style="105" customWidth="1"/>
    <col min="9731" max="9731" width="7.125" style="105" customWidth="1"/>
    <col min="9732" max="9732" width="8.75" style="105" customWidth="1"/>
    <col min="9733" max="9733" width="9.25" style="105" bestFit="1" customWidth="1"/>
    <col min="9734" max="9734" width="11.125" style="105" customWidth="1"/>
    <col min="9735" max="9735" width="11.75" style="105" customWidth="1"/>
    <col min="9736" max="9736" width="12.375" style="105" customWidth="1"/>
    <col min="9737" max="9737" width="9.25" style="105" customWidth="1"/>
    <col min="9738" max="9738" width="5.125" style="105" customWidth="1"/>
    <col min="9739" max="9739" width="8.75" style="105" customWidth="1"/>
    <col min="9740" max="9740" width="9.125" style="105" bestFit="1" customWidth="1"/>
    <col min="9741" max="9983" width="9" style="105"/>
    <col min="9984" max="9984" width="6.75" style="105" customWidth="1"/>
    <col min="9985" max="9985" width="63.875" style="105" customWidth="1"/>
    <col min="9986" max="9986" width="11" style="105" customWidth="1"/>
    <col min="9987" max="9987" width="7.125" style="105" customWidth="1"/>
    <col min="9988" max="9988" width="8.75" style="105" customWidth="1"/>
    <col min="9989" max="9989" width="9.25" style="105" bestFit="1" customWidth="1"/>
    <col min="9990" max="9990" width="11.125" style="105" customWidth="1"/>
    <col min="9991" max="9991" width="11.75" style="105" customWidth="1"/>
    <col min="9992" max="9992" width="12.375" style="105" customWidth="1"/>
    <col min="9993" max="9993" width="9.25" style="105" customWidth="1"/>
    <col min="9994" max="9994" width="5.125" style="105" customWidth="1"/>
    <col min="9995" max="9995" width="8.75" style="105" customWidth="1"/>
    <col min="9996" max="9996" width="9.125" style="105" bestFit="1" customWidth="1"/>
    <col min="9997" max="10239" width="9" style="105"/>
    <col min="10240" max="10240" width="6.75" style="105" customWidth="1"/>
    <col min="10241" max="10241" width="63.875" style="105" customWidth="1"/>
    <col min="10242" max="10242" width="11" style="105" customWidth="1"/>
    <col min="10243" max="10243" width="7.125" style="105" customWidth="1"/>
    <col min="10244" max="10244" width="8.75" style="105" customWidth="1"/>
    <col min="10245" max="10245" width="9.25" style="105" bestFit="1" customWidth="1"/>
    <col min="10246" max="10246" width="11.125" style="105" customWidth="1"/>
    <col min="10247" max="10247" width="11.75" style="105" customWidth="1"/>
    <col min="10248" max="10248" width="12.375" style="105" customWidth="1"/>
    <col min="10249" max="10249" width="9.25" style="105" customWidth="1"/>
    <col min="10250" max="10250" width="5.125" style="105" customWidth="1"/>
    <col min="10251" max="10251" width="8.75" style="105" customWidth="1"/>
    <col min="10252" max="10252" width="9.125" style="105" bestFit="1" customWidth="1"/>
    <col min="10253" max="10495" width="9" style="105"/>
    <col min="10496" max="10496" width="6.75" style="105" customWidth="1"/>
    <col min="10497" max="10497" width="63.875" style="105" customWidth="1"/>
    <col min="10498" max="10498" width="11" style="105" customWidth="1"/>
    <col min="10499" max="10499" width="7.125" style="105" customWidth="1"/>
    <col min="10500" max="10500" width="8.75" style="105" customWidth="1"/>
    <col min="10501" max="10501" width="9.25" style="105" bestFit="1" customWidth="1"/>
    <col min="10502" max="10502" width="11.125" style="105" customWidth="1"/>
    <col min="10503" max="10503" width="11.75" style="105" customWidth="1"/>
    <col min="10504" max="10504" width="12.375" style="105" customWidth="1"/>
    <col min="10505" max="10505" width="9.25" style="105" customWidth="1"/>
    <col min="10506" max="10506" width="5.125" style="105" customWidth="1"/>
    <col min="10507" max="10507" width="8.75" style="105" customWidth="1"/>
    <col min="10508" max="10508" width="9.125" style="105" bestFit="1" customWidth="1"/>
    <col min="10509" max="10751" width="9" style="105"/>
    <col min="10752" max="10752" width="6.75" style="105" customWidth="1"/>
    <col min="10753" max="10753" width="63.875" style="105" customWidth="1"/>
    <col min="10754" max="10754" width="11" style="105" customWidth="1"/>
    <col min="10755" max="10755" width="7.125" style="105" customWidth="1"/>
    <col min="10756" max="10756" width="8.75" style="105" customWidth="1"/>
    <col min="10757" max="10757" width="9.25" style="105" bestFit="1" customWidth="1"/>
    <col min="10758" max="10758" width="11.125" style="105" customWidth="1"/>
    <col min="10759" max="10759" width="11.75" style="105" customWidth="1"/>
    <col min="10760" max="10760" width="12.375" style="105" customWidth="1"/>
    <col min="10761" max="10761" width="9.25" style="105" customWidth="1"/>
    <col min="10762" max="10762" width="5.125" style="105" customWidth="1"/>
    <col min="10763" max="10763" width="8.75" style="105" customWidth="1"/>
    <col min="10764" max="10764" width="9.125" style="105" bestFit="1" customWidth="1"/>
    <col min="10765" max="11007" width="9" style="105"/>
    <col min="11008" max="11008" width="6.75" style="105" customWidth="1"/>
    <col min="11009" max="11009" width="63.875" style="105" customWidth="1"/>
    <col min="11010" max="11010" width="11" style="105" customWidth="1"/>
    <col min="11011" max="11011" width="7.125" style="105" customWidth="1"/>
    <col min="11012" max="11012" width="8.75" style="105" customWidth="1"/>
    <col min="11013" max="11013" width="9.25" style="105" bestFit="1" customWidth="1"/>
    <col min="11014" max="11014" width="11.125" style="105" customWidth="1"/>
    <col min="11015" max="11015" width="11.75" style="105" customWidth="1"/>
    <col min="11016" max="11016" width="12.375" style="105" customWidth="1"/>
    <col min="11017" max="11017" width="9.25" style="105" customWidth="1"/>
    <col min="11018" max="11018" width="5.125" style="105" customWidth="1"/>
    <col min="11019" max="11019" width="8.75" style="105" customWidth="1"/>
    <col min="11020" max="11020" width="9.125" style="105" bestFit="1" customWidth="1"/>
    <col min="11021" max="11263" width="9" style="105"/>
    <col min="11264" max="11264" width="6.75" style="105" customWidth="1"/>
    <col min="11265" max="11265" width="63.875" style="105" customWidth="1"/>
    <col min="11266" max="11266" width="11" style="105" customWidth="1"/>
    <col min="11267" max="11267" width="7.125" style="105" customWidth="1"/>
    <col min="11268" max="11268" width="8.75" style="105" customWidth="1"/>
    <col min="11269" max="11269" width="9.25" style="105" bestFit="1" customWidth="1"/>
    <col min="11270" max="11270" width="11.125" style="105" customWidth="1"/>
    <col min="11271" max="11271" width="11.75" style="105" customWidth="1"/>
    <col min="11272" max="11272" width="12.375" style="105" customWidth="1"/>
    <col min="11273" max="11273" width="9.25" style="105" customWidth="1"/>
    <col min="11274" max="11274" width="5.125" style="105" customWidth="1"/>
    <col min="11275" max="11275" width="8.75" style="105" customWidth="1"/>
    <col min="11276" max="11276" width="9.125" style="105" bestFit="1" customWidth="1"/>
    <col min="11277" max="11519" width="9" style="105"/>
    <col min="11520" max="11520" width="6.75" style="105" customWidth="1"/>
    <col min="11521" max="11521" width="63.875" style="105" customWidth="1"/>
    <col min="11522" max="11522" width="11" style="105" customWidth="1"/>
    <col min="11523" max="11523" width="7.125" style="105" customWidth="1"/>
    <col min="11524" max="11524" width="8.75" style="105" customWidth="1"/>
    <col min="11525" max="11525" width="9.25" style="105" bestFit="1" customWidth="1"/>
    <col min="11526" max="11526" width="11.125" style="105" customWidth="1"/>
    <col min="11527" max="11527" width="11.75" style="105" customWidth="1"/>
    <col min="11528" max="11528" width="12.375" style="105" customWidth="1"/>
    <col min="11529" max="11529" width="9.25" style="105" customWidth="1"/>
    <col min="11530" max="11530" width="5.125" style="105" customWidth="1"/>
    <col min="11531" max="11531" width="8.75" style="105" customWidth="1"/>
    <col min="11532" max="11532" width="9.125" style="105" bestFit="1" customWidth="1"/>
    <col min="11533" max="11775" width="9" style="105"/>
    <col min="11776" max="11776" width="6.75" style="105" customWidth="1"/>
    <col min="11777" max="11777" width="63.875" style="105" customWidth="1"/>
    <col min="11778" max="11778" width="11" style="105" customWidth="1"/>
    <col min="11779" max="11779" width="7.125" style="105" customWidth="1"/>
    <col min="11780" max="11780" width="8.75" style="105" customWidth="1"/>
    <col min="11781" max="11781" width="9.25" style="105" bestFit="1" customWidth="1"/>
    <col min="11782" max="11782" width="11.125" style="105" customWidth="1"/>
    <col min="11783" max="11783" width="11.75" style="105" customWidth="1"/>
    <col min="11784" max="11784" width="12.375" style="105" customWidth="1"/>
    <col min="11785" max="11785" width="9.25" style="105" customWidth="1"/>
    <col min="11786" max="11786" width="5.125" style="105" customWidth="1"/>
    <col min="11787" max="11787" width="8.75" style="105" customWidth="1"/>
    <col min="11788" max="11788" width="9.125" style="105" bestFit="1" customWidth="1"/>
    <col min="11789" max="12031" width="9" style="105"/>
    <col min="12032" max="12032" width="6.75" style="105" customWidth="1"/>
    <col min="12033" max="12033" width="63.875" style="105" customWidth="1"/>
    <col min="12034" max="12034" width="11" style="105" customWidth="1"/>
    <col min="12035" max="12035" width="7.125" style="105" customWidth="1"/>
    <col min="12036" max="12036" width="8.75" style="105" customWidth="1"/>
    <col min="12037" max="12037" width="9.25" style="105" bestFit="1" customWidth="1"/>
    <col min="12038" max="12038" width="11.125" style="105" customWidth="1"/>
    <col min="12039" max="12039" width="11.75" style="105" customWidth="1"/>
    <col min="12040" max="12040" width="12.375" style="105" customWidth="1"/>
    <col min="12041" max="12041" width="9.25" style="105" customWidth="1"/>
    <col min="12042" max="12042" width="5.125" style="105" customWidth="1"/>
    <col min="12043" max="12043" width="8.75" style="105" customWidth="1"/>
    <col min="12044" max="12044" width="9.125" style="105" bestFit="1" customWidth="1"/>
    <col min="12045" max="12287" width="9" style="105"/>
    <col min="12288" max="12288" width="6.75" style="105" customWidth="1"/>
    <col min="12289" max="12289" width="63.875" style="105" customWidth="1"/>
    <col min="12290" max="12290" width="11" style="105" customWidth="1"/>
    <col min="12291" max="12291" width="7.125" style="105" customWidth="1"/>
    <col min="12292" max="12292" width="8.75" style="105" customWidth="1"/>
    <col min="12293" max="12293" width="9.25" style="105" bestFit="1" customWidth="1"/>
    <col min="12294" max="12294" width="11.125" style="105" customWidth="1"/>
    <col min="12295" max="12295" width="11.75" style="105" customWidth="1"/>
    <col min="12296" max="12296" width="12.375" style="105" customWidth="1"/>
    <col min="12297" max="12297" width="9.25" style="105" customWidth="1"/>
    <col min="12298" max="12298" width="5.125" style="105" customWidth="1"/>
    <col min="12299" max="12299" width="8.75" style="105" customWidth="1"/>
    <col min="12300" max="12300" width="9.125" style="105" bestFit="1" customWidth="1"/>
    <col min="12301" max="12543" width="9" style="105"/>
    <col min="12544" max="12544" width="6.75" style="105" customWidth="1"/>
    <col min="12545" max="12545" width="63.875" style="105" customWidth="1"/>
    <col min="12546" max="12546" width="11" style="105" customWidth="1"/>
    <col min="12547" max="12547" width="7.125" style="105" customWidth="1"/>
    <col min="12548" max="12548" width="8.75" style="105" customWidth="1"/>
    <col min="12549" max="12549" width="9.25" style="105" bestFit="1" customWidth="1"/>
    <col min="12550" max="12550" width="11.125" style="105" customWidth="1"/>
    <col min="12551" max="12551" width="11.75" style="105" customWidth="1"/>
    <col min="12552" max="12552" width="12.375" style="105" customWidth="1"/>
    <col min="12553" max="12553" width="9.25" style="105" customWidth="1"/>
    <col min="12554" max="12554" width="5.125" style="105" customWidth="1"/>
    <col min="12555" max="12555" width="8.75" style="105" customWidth="1"/>
    <col min="12556" max="12556" width="9.125" style="105" bestFit="1" customWidth="1"/>
    <col min="12557" max="12799" width="9" style="105"/>
    <col min="12800" max="12800" width="6.75" style="105" customWidth="1"/>
    <col min="12801" max="12801" width="63.875" style="105" customWidth="1"/>
    <col min="12802" max="12802" width="11" style="105" customWidth="1"/>
    <col min="12803" max="12803" width="7.125" style="105" customWidth="1"/>
    <col min="12804" max="12804" width="8.75" style="105" customWidth="1"/>
    <col min="12805" max="12805" width="9.25" style="105" bestFit="1" customWidth="1"/>
    <col min="12806" max="12806" width="11.125" style="105" customWidth="1"/>
    <col min="12807" max="12807" width="11.75" style="105" customWidth="1"/>
    <col min="12808" max="12808" width="12.375" style="105" customWidth="1"/>
    <col min="12809" max="12809" width="9.25" style="105" customWidth="1"/>
    <col min="12810" max="12810" width="5.125" style="105" customWidth="1"/>
    <col min="12811" max="12811" width="8.75" style="105" customWidth="1"/>
    <col min="12812" max="12812" width="9.125" style="105" bestFit="1" customWidth="1"/>
    <col min="12813" max="13055" width="9" style="105"/>
    <col min="13056" max="13056" width="6.75" style="105" customWidth="1"/>
    <col min="13057" max="13057" width="63.875" style="105" customWidth="1"/>
    <col min="13058" max="13058" width="11" style="105" customWidth="1"/>
    <col min="13059" max="13059" width="7.125" style="105" customWidth="1"/>
    <col min="13060" max="13060" width="8.75" style="105" customWidth="1"/>
    <col min="13061" max="13061" width="9.25" style="105" bestFit="1" customWidth="1"/>
    <col min="13062" max="13062" width="11.125" style="105" customWidth="1"/>
    <col min="13063" max="13063" width="11.75" style="105" customWidth="1"/>
    <col min="13064" max="13064" width="12.375" style="105" customWidth="1"/>
    <col min="13065" max="13065" width="9.25" style="105" customWidth="1"/>
    <col min="13066" max="13066" width="5.125" style="105" customWidth="1"/>
    <col min="13067" max="13067" width="8.75" style="105" customWidth="1"/>
    <col min="13068" max="13068" width="9.125" style="105" bestFit="1" customWidth="1"/>
    <col min="13069" max="13311" width="9" style="105"/>
    <col min="13312" max="13312" width="6.75" style="105" customWidth="1"/>
    <col min="13313" max="13313" width="63.875" style="105" customWidth="1"/>
    <col min="13314" max="13314" width="11" style="105" customWidth="1"/>
    <col min="13315" max="13315" width="7.125" style="105" customWidth="1"/>
    <col min="13316" max="13316" width="8.75" style="105" customWidth="1"/>
    <col min="13317" max="13317" width="9.25" style="105" bestFit="1" customWidth="1"/>
    <col min="13318" max="13318" width="11.125" style="105" customWidth="1"/>
    <col min="13319" max="13319" width="11.75" style="105" customWidth="1"/>
    <col min="13320" max="13320" width="12.375" style="105" customWidth="1"/>
    <col min="13321" max="13321" width="9.25" style="105" customWidth="1"/>
    <col min="13322" max="13322" width="5.125" style="105" customWidth="1"/>
    <col min="13323" max="13323" width="8.75" style="105" customWidth="1"/>
    <col min="13324" max="13324" width="9.125" style="105" bestFit="1" customWidth="1"/>
    <col min="13325" max="13567" width="9" style="105"/>
    <col min="13568" max="13568" width="6.75" style="105" customWidth="1"/>
    <col min="13569" max="13569" width="63.875" style="105" customWidth="1"/>
    <col min="13570" max="13570" width="11" style="105" customWidth="1"/>
    <col min="13571" max="13571" width="7.125" style="105" customWidth="1"/>
    <col min="13572" max="13572" width="8.75" style="105" customWidth="1"/>
    <col min="13573" max="13573" width="9.25" style="105" bestFit="1" customWidth="1"/>
    <col min="13574" max="13574" width="11.125" style="105" customWidth="1"/>
    <col min="13575" max="13575" width="11.75" style="105" customWidth="1"/>
    <col min="13576" max="13576" width="12.375" style="105" customWidth="1"/>
    <col min="13577" max="13577" width="9.25" style="105" customWidth="1"/>
    <col min="13578" max="13578" width="5.125" style="105" customWidth="1"/>
    <col min="13579" max="13579" width="8.75" style="105" customWidth="1"/>
    <col min="13580" max="13580" width="9.125" style="105" bestFit="1" customWidth="1"/>
    <col min="13581" max="13823" width="9" style="105"/>
    <col min="13824" max="13824" width="6.75" style="105" customWidth="1"/>
    <col min="13825" max="13825" width="63.875" style="105" customWidth="1"/>
    <col min="13826" max="13826" width="11" style="105" customWidth="1"/>
    <col min="13827" max="13827" width="7.125" style="105" customWidth="1"/>
    <col min="13828" max="13828" width="8.75" style="105" customWidth="1"/>
    <col min="13829" max="13829" width="9.25" style="105" bestFit="1" customWidth="1"/>
    <col min="13830" max="13830" width="11.125" style="105" customWidth="1"/>
    <col min="13831" max="13831" width="11.75" style="105" customWidth="1"/>
    <col min="13832" max="13832" width="12.375" style="105" customWidth="1"/>
    <col min="13833" max="13833" width="9.25" style="105" customWidth="1"/>
    <col min="13834" max="13834" width="5.125" style="105" customWidth="1"/>
    <col min="13835" max="13835" width="8.75" style="105" customWidth="1"/>
    <col min="13836" max="13836" width="9.125" style="105" bestFit="1" customWidth="1"/>
    <col min="13837" max="14079" width="9" style="105"/>
    <col min="14080" max="14080" width="6.75" style="105" customWidth="1"/>
    <col min="14081" max="14081" width="63.875" style="105" customWidth="1"/>
    <col min="14082" max="14082" width="11" style="105" customWidth="1"/>
    <col min="14083" max="14083" width="7.125" style="105" customWidth="1"/>
    <col min="14084" max="14084" width="8.75" style="105" customWidth="1"/>
    <col min="14085" max="14085" width="9.25" style="105" bestFit="1" customWidth="1"/>
    <col min="14086" max="14086" width="11.125" style="105" customWidth="1"/>
    <col min="14087" max="14087" width="11.75" style="105" customWidth="1"/>
    <col min="14088" max="14088" width="12.375" style="105" customWidth="1"/>
    <col min="14089" max="14089" width="9.25" style="105" customWidth="1"/>
    <col min="14090" max="14090" width="5.125" style="105" customWidth="1"/>
    <col min="14091" max="14091" width="8.75" style="105" customWidth="1"/>
    <col min="14092" max="14092" width="9.125" style="105" bestFit="1" customWidth="1"/>
    <col min="14093" max="14335" width="9" style="105"/>
    <col min="14336" max="14336" width="6.75" style="105" customWidth="1"/>
    <col min="14337" max="14337" width="63.875" style="105" customWidth="1"/>
    <col min="14338" max="14338" width="11" style="105" customWidth="1"/>
    <col min="14339" max="14339" width="7.125" style="105" customWidth="1"/>
    <col min="14340" max="14340" width="8.75" style="105" customWidth="1"/>
    <col min="14341" max="14341" width="9.25" style="105" bestFit="1" customWidth="1"/>
    <col min="14342" max="14342" width="11.125" style="105" customWidth="1"/>
    <col min="14343" max="14343" width="11.75" style="105" customWidth="1"/>
    <col min="14344" max="14344" width="12.375" style="105" customWidth="1"/>
    <col min="14345" max="14345" width="9.25" style="105" customWidth="1"/>
    <col min="14346" max="14346" width="5.125" style="105" customWidth="1"/>
    <col min="14347" max="14347" width="8.75" style="105" customWidth="1"/>
    <col min="14348" max="14348" width="9.125" style="105" bestFit="1" customWidth="1"/>
    <col min="14349" max="14591" width="9" style="105"/>
    <col min="14592" max="14592" width="6.75" style="105" customWidth="1"/>
    <col min="14593" max="14593" width="63.875" style="105" customWidth="1"/>
    <col min="14594" max="14594" width="11" style="105" customWidth="1"/>
    <col min="14595" max="14595" width="7.125" style="105" customWidth="1"/>
    <col min="14596" max="14596" width="8.75" style="105" customWidth="1"/>
    <col min="14597" max="14597" width="9.25" style="105" bestFit="1" customWidth="1"/>
    <col min="14598" max="14598" width="11.125" style="105" customWidth="1"/>
    <col min="14599" max="14599" width="11.75" style="105" customWidth="1"/>
    <col min="14600" max="14600" width="12.375" style="105" customWidth="1"/>
    <col min="14601" max="14601" width="9.25" style="105" customWidth="1"/>
    <col min="14602" max="14602" width="5.125" style="105" customWidth="1"/>
    <col min="14603" max="14603" width="8.75" style="105" customWidth="1"/>
    <col min="14604" max="14604" width="9.125" style="105" bestFit="1" customWidth="1"/>
    <col min="14605" max="14847" width="9" style="105"/>
    <col min="14848" max="14848" width="6.75" style="105" customWidth="1"/>
    <col min="14849" max="14849" width="63.875" style="105" customWidth="1"/>
    <col min="14850" max="14850" width="11" style="105" customWidth="1"/>
    <col min="14851" max="14851" width="7.125" style="105" customWidth="1"/>
    <col min="14852" max="14852" width="8.75" style="105" customWidth="1"/>
    <col min="14853" max="14853" width="9.25" style="105" bestFit="1" customWidth="1"/>
    <col min="14854" max="14854" width="11.125" style="105" customWidth="1"/>
    <col min="14855" max="14855" width="11.75" style="105" customWidth="1"/>
    <col min="14856" max="14856" width="12.375" style="105" customWidth="1"/>
    <col min="14857" max="14857" width="9.25" style="105" customWidth="1"/>
    <col min="14858" max="14858" width="5.125" style="105" customWidth="1"/>
    <col min="14859" max="14859" width="8.75" style="105" customWidth="1"/>
    <col min="14860" max="14860" width="9.125" style="105" bestFit="1" customWidth="1"/>
    <col min="14861" max="15103" width="9" style="105"/>
    <col min="15104" max="15104" width="6.75" style="105" customWidth="1"/>
    <col min="15105" max="15105" width="63.875" style="105" customWidth="1"/>
    <col min="15106" max="15106" width="11" style="105" customWidth="1"/>
    <col min="15107" max="15107" width="7.125" style="105" customWidth="1"/>
    <col min="15108" max="15108" width="8.75" style="105" customWidth="1"/>
    <col min="15109" max="15109" width="9.25" style="105" bestFit="1" customWidth="1"/>
    <col min="15110" max="15110" width="11.125" style="105" customWidth="1"/>
    <col min="15111" max="15111" width="11.75" style="105" customWidth="1"/>
    <col min="15112" max="15112" width="12.375" style="105" customWidth="1"/>
    <col min="15113" max="15113" width="9.25" style="105" customWidth="1"/>
    <col min="15114" max="15114" width="5.125" style="105" customWidth="1"/>
    <col min="15115" max="15115" width="8.75" style="105" customWidth="1"/>
    <col min="15116" max="15116" width="9.125" style="105" bestFit="1" customWidth="1"/>
    <col min="15117" max="15359" width="9" style="105"/>
    <col min="15360" max="15360" width="6.75" style="105" customWidth="1"/>
    <col min="15361" max="15361" width="63.875" style="105" customWidth="1"/>
    <col min="15362" max="15362" width="11" style="105" customWidth="1"/>
    <col min="15363" max="15363" width="7.125" style="105" customWidth="1"/>
    <col min="15364" max="15364" width="8.75" style="105" customWidth="1"/>
    <col min="15365" max="15365" width="9.25" style="105" bestFit="1" customWidth="1"/>
    <col min="15366" max="15366" width="11.125" style="105" customWidth="1"/>
    <col min="15367" max="15367" width="11.75" style="105" customWidth="1"/>
    <col min="15368" max="15368" width="12.375" style="105" customWidth="1"/>
    <col min="15369" max="15369" width="9.25" style="105" customWidth="1"/>
    <col min="15370" max="15370" width="5.125" style="105" customWidth="1"/>
    <col min="15371" max="15371" width="8.75" style="105" customWidth="1"/>
    <col min="15372" max="15372" width="9.125" style="105" bestFit="1" customWidth="1"/>
    <col min="15373" max="15615" width="9" style="105"/>
    <col min="15616" max="15616" width="6.75" style="105" customWidth="1"/>
    <col min="15617" max="15617" width="63.875" style="105" customWidth="1"/>
    <col min="15618" max="15618" width="11" style="105" customWidth="1"/>
    <col min="15619" max="15619" width="7.125" style="105" customWidth="1"/>
    <col min="15620" max="15620" width="8.75" style="105" customWidth="1"/>
    <col min="15621" max="15621" width="9.25" style="105" bestFit="1" customWidth="1"/>
    <col min="15622" max="15622" width="11.125" style="105" customWidth="1"/>
    <col min="15623" max="15623" width="11.75" style="105" customWidth="1"/>
    <col min="15624" max="15624" width="12.375" style="105" customWidth="1"/>
    <col min="15625" max="15625" width="9.25" style="105" customWidth="1"/>
    <col min="15626" max="15626" width="5.125" style="105" customWidth="1"/>
    <col min="15627" max="15627" width="8.75" style="105" customWidth="1"/>
    <col min="15628" max="15628" width="9.125" style="105" bestFit="1" customWidth="1"/>
    <col min="15629" max="15871" width="9" style="105"/>
    <col min="15872" max="15872" width="6.75" style="105" customWidth="1"/>
    <col min="15873" max="15873" width="63.875" style="105" customWidth="1"/>
    <col min="15874" max="15874" width="11" style="105" customWidth="1"/>
    <col min="15875" max="15875" width="7.125" style="105" customWidth="1"/>
    <col min="15876" max="15876" width="8.75" style="105" customWidth="1"/>
    <col min="15877" max="15877" width="9.25" style="105" bestFit="1" customWidth="1"/>
    <col min="15878" max="15878" width="11.125" style="105" customWidth="1"/>
    <col min="15879" max="15879" width="11.75" style="105" customWidth="1"/>
    <col min="15880" max="15880" width="12.375" style="105" customWidth="1"/>
    <col min="15881" max="15881" width="9.25" style="105" customWidth="1"/>
    <col min="15882" max="15882" width="5.125" style="105" customWidth="1"/>
    <col min="15883" max="15883" width="8.75" style="105" customWidth="1"/>
    <col min="15884" max="15884" width="9.125" style="105" bestFit="1" customWidth="1"/>
    <col min="15885" max="16127" width="9" style="105"/>
    <col min="16128" max="16128" width="6.75" style="105" customWidth="1"/>
    <col min="16129" max="16129" width="63.875" style="105" customWidth="1"/>
    <col min="16130" max="16130" width="11" style="105" customWidth="1"/>
    <col min="16131" max="16131" width="7.125" style="105" customWidth="1"/>
    <col min="16132" max="16132" width="8.75" style="105" customWidth="1"/>
    <col min="16133" max="16133" width="9.25" style="105" bestFit="1" customWidth="1"/>
    <col min="16134" max="16134" width="11.125" style="105" customWidth="1"/>
    <col min="16135" max="16135" width="11.75" style="105" customWidth="1"/>
    <col min="16136" max="16136" width="12.375" style="105" customWidth="1"/>
    <col min="16137" max="16137" width="9.25" style="105" customWidth="1"/>
    <col min="16138" max="16138" width="5.125" style="105" customWidth="1"/>
    <col min="16139" max="16139" width="8.75" style="105" customWidth="1"/>
    <col min="16140" max="16140" width="9.125" style="105" bestFit="1" customWidth="1"/>
    <col min="16141" max="16384" width="9" style="105"/>
  </cols>
  <sheetData>
    <row r="1" spans="1:12" x14ac:dyDescent="0.2">
      <c r="A1" s="124" t="s">
        <v>28</v>
      </c>
      <c r="B1" s="124"/>
      <c r="C1" s="124"/>
      <c r="D1" s="124"/>
      <c r="E1" s="124"/>
      <c r="F1" s="124"/>
      <c r="G1" s="124"/>
      <c r="H1" s="124"/>
    </row>
    <row r="2" spans="1:12" x14ac:dyDescent="0.2">
      <c r="A2" s="124" t="s">
        <v>29</v>
      </c>
      <c r="B2" s="124"/>
      <c r="C2" s="124"/>
      <c r="D2" s="124"/>
      <c r="E2" s="124"/>
      <c r="F2" s="124"/>
      <c r="G2" s="124"/>
      <c r="H2" s="124"/>
    </row>
    <row r="3" spans="1:12" x14ac:dyDescent="0.2">
      <c r="A3" s="124" t="s">
        <v>30</v>
      </c>
      <c r="B3" s="124"/>
      <c r="C3" s="124"/>
      <c r="D3" s="124"/>
      <c r="E3" s="124"/>
      <c r="F3" s="124"/>
      <c r="G3" s="124"/>
      <c r="H3" s="124"/>
    </row>
    <row r="4" spans="1:12" x14ac:dyDescent="0.2">
      <c r="A4" s="125" t="s">
        <v>31</v>
      </c>
      <c r="B4" s="125"/>
      <c r="C4" s="125"/>
      <c r="D4" s="125"/>
      <c r="E4" s="125"/>
      <c r="F4" s="125"/>
      <c r="G4" s="125"/>
      <c r="H4" s="125"/>
      <c r="I4" s="106"/>
    </row>
    <row r="5" spans="1:12" ht="49.5" customHeight="1" x14ac:dyDescent="0.2">
      <c r="A5" s="126" t="s">
        <v>159</v>
      </c>
      <c r="B5" s="126"/>
      <c r="C5" s="126"/>
      <c r="D5" s="127" t="s">
        <v>94</v>
      </c>
      <c r="E5" s="127"/>
      <c r="F5" s="127"/>
      <c r="G5" s="127"/>
      <c r="H5" s="127"/>
    </row>
    <row r="6" spans="1:12" x14ac:dyDescent="0.2">
      <c r="A6" s="128" t="s">
        <v>86</v>
      </c>
      <c r="B6" s="128"/>
      <c r="C6" s="128"/>
      <c r="D6" s="129"/>
      <c r="E6" s="125"/>
      <c r="F6" s="125"/>
      <c r="G6" s="125"/>
      <c r="H6" s="125"/>
    </row>
    <row r="7" spans="1:12" x14ac:dyDescent="0.2">
      <c r="A7" s="128" t="s">
        <v>157</v>
      </c>
      <c r="B7" s="128"/>
      <c r="C7" s="128"/>
      <c r="D7" s="125" t="s">
        <v>32</v>
      </c>
      <c r="E7" s="125"/>
      <c r="F7" s="125"/>
      <c r="G7" s="52" t="s">
        <v>156</v>
      </c>
      <c r="H7" s="16">
        <v>0.25</v>
      </c>
      <c r="I7" s="107"/>
      <c r="J7" s="107"/>
    </row>
    <row r="8" spans="1:12" x14ac:dyDescent="0.2">
      <c r="A8" s="128" t="s">
        <v>87</v>
      </c>
      <c r="B8" s="128"/>
      <c r="C8" s="128"/>
      <c r="D8" s="130"/>
      <c r="E8" s="130"/>
      <c r="F8" s="130"/>
      <c r="G8" s="130"/>
      <c r="H8" s="130"/>
      <c r="I8" s="108"/>
    </row>
    <row r="9" spans="1:12" x14ac:dyDescent="0.2">
      <c r="A9" s="121" t="s">
        <v>33</v>
      </c>
      <c r="B9" s="121" t="s">
        <v>34</v>
      </c>
      <c r="C9" s="121" t="s">
        <v>88</v>
      </c>
      <c r="D9" s="121" t="s">
        <v>35</v>
      </c>
      <c r="E9" s="121" t="s">
        <v>36</v>
      </c>
      <c r="F9" s="120" t="s">
        <v>154</v>
      </c>
      <c r="G9" s="120" t="s">
        <v>155</v>
      </c>
      <c r="H9" s="131" t="s">
        <v>37</v>
      </c>
    </row>
    <row r="10" spans="1:12" ht="26.25" customHeight="1" x14ac:dyDescent="0.2">
      <c r="A10" s="121"/>
      <c r="B10" s="121"/>
      <c r="C10" s="121"/>
      <c r="D10" s="121"/>
      <c r="E10" s="121"/>
      <c r="F10" s="120"/>
      <c r="G10" s="120"/>
      <c r="H10" s="131"/>
    </row>
    <row r="11" spans="1:12" s="109" customFormat="1" ht="30" customHeight="1" x14ac:dyDescent="0.2">
      <c r="A11" s="18">
        <v>1</v>
      </c>
      <c r="B11" s="19" t="s">
        <v>38</v>
      </c>
      <c r="C11" s="19"/>
      <c r="D11" s="18"/>
      <c r="E11" s="17"/>
      <c r="F11" s="17"/>
      <c r="G11" s="17"/>
      <c r="H11" s="17">
        <f>SUM(H12:H14)</f>
        <v>4775.82</v>
      </c>
    </row>
    <row r="12" spans="1:12" ht="30" customHeight="1" x14ac:dyDescent="0.2">
      <c r="A12" s="3" t="s">
        <v>39</v>
      </c>
      <c r="B12" s="1" t="s">
        <v>72</v>
      </c>
      <c r="C12" s="4" t="s">
        <v>40</v>
      </c>
      <c r="D12" s="4" t="s">
        <v>41</v>
      </c>
      <c r="E12" s="5">
        <v>1</v>
      </c>
      <c r="F12" s="6">
        <f>'Composição ORSE'!I9</f>
        <v>1334.4</v>
      </c>
      <c r="G12" s="6">
        <f>F12*0.25+F12</f>
        <v>1668</v>
      </c>
      <c r="H12" s="7">
        <f>E12*F12</f>
        <v>1334.4</v>
      </c>
      <c r="L12" s="110"/>
    </row>
    <row r="13" spans="1:12" ht="30" customHeight="1" x14ac:dyDescent="0.2">
      <c r="A13" s="3" t="s">
        <v>42</v>
      </c>
      <c r="B13" s="1" t="s">
        <v>73</v>
      </c>
      <c r="C13" s="4" t="s">
        <v>40</v>
      </c>
      <c r="D13" s="4" t="s">
        <v>41</v>
      </c>
      <c r="E13" s="5">
        <v>1</v>
      </c>
      <c r="F13" s="6">
        <f>'Composição ORSE'!I9</f>
        <v>1334.4</v>
      </c>
      <c r="G13" s="6">
        <f>'Composição ORSE'!I11</f>
        <v>1668</v>
      </c>
      <c r="H13" s="7">
        <f>E13*F13</f>
        <v>1334.4</v>
      </c>
    </row>
    <row r="14" spans="1:12" ht="30" customHeight="1" x14ac:dyDescent="0.2">
      <c r="A14" s="3" t="s">
        <v>43</v>
      </c>
      <c r="B14" s="2" t="s">
        <v>74</v>
      </c>
      <c r="C14" s="15" t="s">
        <v>153</v>
      </c>
      <c r="D14" s="53" t="s">
        <v>44</v>
      </c>
      <c r="E14" s="8">
        <v>6</v>
      </c>
      <c r="F14" s="6">
        <f>'Composição ORSE'!I24</f>
        <v>351.17</v>
      </c>
      <c r="G14" s="6">
        <f>'Composição ORSE'!I26</f>
        <v>438.96250000000003</v>
      </c>
      <c r="H14" s="7">
        <f>E14*F14</f>
        <v>2107.02</v>
      </c>
    </row>
    <row r="15" spans="1:12" s="109" customFormat="1" ht="30" customHeight="1" x14ac:dyDescent="0.2">
      <c r="A15" s="9">
        <v>2</v>
      </c>
      <c r="B15" s="20" t="s">
        <v>45</v>
      </c>
      <c r="C15" s="21"/>
      <c r="D15" s="9"/>
      <c r="E15" s="22"/>
      <c r="F15" s="17"/>
      <c r="G15" s="17"/>
      <c r="H15" s="23">
        <f>SUM(H16:H18)</f>
        <v>1368798.65</v>
      </c>
      <c r="J15" s="111"/>
    </row>
    <row r="16" spans="1:12" s="109" customFormat="1" ht="30" customHeight="1" x14ac:dyDescent="0.2">
      <c r="A16" s="9" t="s">
        <v>46</v>
      </c>
      <c r="B16" s="10" t="s">
        <v>85</v>
      </c>
      <c r="C16" s="53" t="s">
        <v>89</v>
      </c>
      <c r="D16" s="11" t="s">
        <v>50</v>
      </c>
      <c r="E16" s="112">
        <v>26189</v>
      </c>
      <c r="F16" s="12">
        <f>'Composição ORSE'!I77</f>
        <v>0.37</v>
      </c>
      <c r="G16" s="12">
        <f>'Composição ORSE'!I79</f>
        <v>0.46250000000000002</v>
      </c>
      <c r="H16" s="7">
        <f>E16*F16</f>
        <v>9689.93</v>
      </c>
      <c r="J16" s="111"/>
    </row>
    <row r="17" spans="1:13" ht="41.25" customHeight="1" x14ac:dyDescent="0.2">
      <c r="A17" s="53" t="s">
        <v>46</v>
      </c>
      <c r="B17" s="13" t="s">
        <v>95</v>
      </c>
      <c r="C17" s="53" t="s">
        <v>40</v>
      </c>
      <c r="D17" s="53" t="s">
        <v>2</v>
      </c>
      <c r="E17" s="112">
        <v>26189</v>
      </c>
      <c r="F17" s="6">
        <f>'Composição ORSE'!I41</f>
        <v>50.22</v>
      </c>
      <c r="G17" s="6">
        <f>'Composição ORSE'!I43</f>
        <v>62.774999999999999</v>
      </c>
      <c r="H17" s="7">
        <f>E17*F17</f>
        <v>1315211.58</v>
      </c>
      <c r="J17" s="113"/>
    </row>
    <row r="18" spans="1:13" s="108" customFormat="1" ht="39" customHeight="1" x14ac:dyDescent="0.2">
      <c r="A18" s="53" t="s">
        <v>47</v>
      </c>
      <c r="B18" s="13" t="s">
        <v>84</v>
      </c>
      <c r="C18" s="4" t="s">
        <v>90</v>
      </c>
      <c r="D18" s="11" t="s">
        <v>50</v>
      </c>
      <c r="E18" s="14">
        <v>54</v>
      </c>
      <c r="F18" s="14">
        <f>'Composição ORSE'!I65</f>
        <v>812.91000000000008</v>
      </c>
      <c r="G18" s="14">
        <f>'Composição ORSE'!I67</f>
        <v>1016.1375</v>
      </c>
      <c r="H18" s="7">
        <f>E18*F18</f>
        <v>43897.140000000007</v>
      </c>
      <c r="I18" s="105"/>
      <c r="J18" s="105"/>
      <c r="K18" s="100"/>
      <c r="M18" s="105"/>
    </row>
    <row r="19" spans="1:13" s="108" customFormat="1" ht="22.5" customHeight="1" x14ac:dyDescent="0.2">
      <c r="A19" s="132" t="s">
        <v>91</v>
      </c>
      <c r="B19" s="132"/>
      <c r="C19" s="132"/>
      <c r="D19" s="132"/>
      <c r="E19" s="132"/>
      <c r="F19" s="132"/>
      <c r="G19" s="54"/>
      <c r="H19" s="12">
        <f>H15+H11</f>
        <v>1373574.47</v>
      </c>
      <c r="I19" s="105"/>
      <c r="J19" s="105"/>
      <c r="K19" s="105"/>
    </row>
    <row r="20" spans="1:13" ht="24.75" customHeight="1" x14ac:dyDescent="0.2">
      <c r="A20" s="122" t="s">
        <v>92</v>
      </c>
      <c r="B20" s="122"/>
      <c r="C20" s="122"/>
      <c r="D20" s="122"/>
      <c r="E20" s="122"/>
      <c r="F20" s="122"/>
      <c r="G20" s="114"/>
      <c r="H20" s="115">
        <f>H19*0.25</f>
        <v>343393.61749999999</v>
      </c>
    </row>
    <row r="21" spans="1:13" ht="27" customHeight="1" x14ac:dyDescent="0.2">
      <c r="A21" s="123" t="s">
        <v>48</v>
      </c>
      <c r="B21" s="123"/>
      <c r="C21" s="123"/>
      <c r="D21" s="123"/>
      <c r="E21" s="123"/>
      <c r="F21" s="123"/>
      <c r="G21" s="116"/>
      <c r="H21" s="117">
        <f>H19+H20</f>
        <v>1716968.0874999999</v>
      </c>
      <c r="K21" s="110"/>
    </row>
    <row r="23" spans="1:13" x14ac:dyDescent="0.2">
      <c r="A23" s="119" t="s">
        <v>158</v>
      </c>
      <c r="B23" s="119"/>
      <c r="C23" s="119"/>
      <c r="D23" s="119"/>
      <c r="E23" s="119"/>
      <c r="F23" s="119"/>
      <c r="G23" s="119"/>
      <c r="H23" s="118">
        <f>H21/26189</f>
        <v>65.560658578028935</v>
      </c>
    </row>
  </sheetData>
  <mergeCells count="24">
    <mergeCell ref="H9:H10"/>
    <mergeCell ref="A19:F19"/>
    <mergeCell ref="A6:C6"/>
    <mergeCell ref="D6:H6"/>
    <mergeCell ref="A7:C7"/>
    <mergeCell ref="D7:F7"/>
    <mergeCell ref="A8:C8"/>
    <mergeCell ref="D8:H8"/>
    <mergeCell ref="A1:H1"/>
    <mergeCell ref="A2:H2"/>
    <mergeCell ref="A3:H3"/>
    <mergeCell ref="A4:H4"/>
    <mergeCell ref="A5:C5"/>
    <mergeCell ref="D5:H5"/>
    <mergeCell ref="A23:G23"/>
    <mergeCell ref="G9:G10"/>
    <mergeCell ref="F9:F10"/>
    <mergeCell ref="A9:A10"/>
    <mergeCell ref="B9:B10"/>
    <mergeCell ref="C9:C10"/>
    <mergeCell ref="D9:D10"/>
    <mergeCell ref="E9:E10"/>
    <mergeCell ref="A20:F20"/>
    <mergeCell ref="A21:F21"/>
  </mergeCells>
  <phoneticPr fontId="7" type="noConversion"/>
  <conditionalFormatting sqref="A12:A14">
    <cfRule type="expression" dxfId="0" priority="1" stopIfTrue="1">
      <formula>RIGHT(A12,2)="00"</formula>
    </cfRule>
  </conditionalFormatting>
  <pageMargins left="0.511811024" right="0.511811024" top="0.78740157499999996" bottom="0.78740157499999996" header="0.31496062000000002" footer="0.3149606200000000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76200</xdr:colOff>
                <xdr:row>0</xdr:row>
                <xdr:rowOff>38100</xdr:rowOff>
              </from>
              <to>
                <xdr:col>1</xdr:col>
                <xdr:colOff>1581150</xdr:colOff>
                <xdr:row>2</xdr:row>
                <xdr:rowOff>123825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79"/>
  <sheetViews>
    <sheetView showOutlineSymbols="0" showWhiteSpace="0" workbookViewId="0">
      <selection activeCell="K8" sqref="K8"/>
    </sheetView>
  </sheetViews>
  <sheetFormatPr defaultRowHeight="12.75" x14ac:dyDescent="0.2"/>
  <cols>
    <col min="1" max="1" width="11.625" style="66" customWidth="1"/>
    <col min="2" max="2" width="9" style="66" customWidth="1"/>
    <col min="3" max="3" width="28.25" style="66" customWidth="1"/>
    <col min="4" max="4" width="11.625" style="66" customWidth="1"/>
    <col min="5" max="5" width="4" style="66" customWidth="1"/>
    <col min="6" max="6" width="8.875" style="66" customWidth="1"/>
    <col min="7" max="7" width="8.5" style="66" customWidth="1"/>
    <col min="8" max="8" width="13.25" style="66" customWidth="1"/>
    <col min="9" max="9" width="14.25" style="66" customWidth="1"/>
    <col min="10" max="16384" width="9" style="66"/>
  </cols>
  <sheetData>
    <row r="2" spans="1:9" ht="15.75" x14ac:dyDescent="0.25">
      <c r="A2" s="133" t="s">
        <v>149</v>
      </c>
      <c r="B2" s="133"/>
      <c r="C2" s="133"/>
      <c r="D2" s="133"/>
      <c r="E2" s="133"/>
      <c r="F2" s="133"/>
      <c r="G2" s="133"/>
      <c r="H2" s="133"/>
      <c r="I2" s="133"/>
    </row>
    <row r="4" spans="1:9" s="67" customFormat="1" ht="15" customHeight="1" x14ac:dyDescent="0.2">
      <c r="A4" s="134" t="s">
        <v>151</v>
      </c>
      <c r="B4" s="134"/>
      <c r="C4" s="134"/>
      <c r="D4" s="134"/>
      <c r="E4" s="134"/>
      <c r="F4" s="134"/>
      <c r="G4" s="134"/>
      <c r="H4" s="134"/>
      <c r="I4" s="134"/>
    </row>
    <row r="5" spans="1:9" ht="15" customHeight="1" x14ac:dyDescent="0.2">
      <c r="A5" s="68"/>
    </row>
    <row r="6" spans="1:9" ht="24.95" customHeight="1" x14ac:dyDescent="0.2">
      <c r="A6" s="69" t="s">
        <v>123</v>
      </c>
      <c r="B6" s="70" t="s">
        <v>124</v>
      </c>
      <c r="C6" s="69" t="s">
        <v>0</v>
      </c>
      <c r="D6" s="136" t="s">
        <v>1</v>
      </c>
      <c r="E6" s="136"/>
      <c r="F6" s="71" t="s">
        <v>125</v>
      </c>
      <c r="G6" s="70" t="s">
        <v>126</v>
      </c>
      <c r="H6" s="70" t="s">
        <v>127</v>
      </c>
      <c r="I6" s="70" t="s">
        <v>128</v>
      </c>
    </row>
    <row r="7" spans="1:9" s="72" customFormat="1" ht="66" customHeight="1" x14ac:dyDescent="0.2">
      <c r="A7" s="58" t="s">
        <v>132</v>
      </c>
      <c r="B7" s="58" t="s">
        <v>147</v>
      </c>
      <c r="C7" s="58" t="s">
        <v>148</v>
      </c>
      <c r="D7" s="137" t="s">
        <v>77</v>
      </c>
      <c r="E7" s="137"/>
      <c r="F7" s="58" t="s">
        <v>75</v>
      </c>
      <c r="G7" s="101">
        <v>400</v>
      </c>
      <c r="H7" s="101">
        <v>3</v>
      </c>
      <c r="I7" s="101">
        <f>G7*H7</f>
        <v>1200</v>
      </c>
    </row>
    <row r="8" spans="1:9" ht="30" customHeight="1" x14ac:dyDescent="0.2">
      <c r="A8" s="151" t="s">
        <v>78</v>
      </c>
      <c r="B8" s="151"/>
      <c r="C8" s="102" t="s">
        <v>83</v>
      </c>
      <c r="D8" s="138" t="s">
        <v>77</v>
      </c>
      <c r="E8" s="138"/>
      <c r="F8" s="103" t="s">
        <v>75</v>
      </c>
      <c r="G8" s="103">
        <v>1.1200000000000001</v>
      </c>
      <c r="H8" s="103">
        <v>120</v>
      </c>
      <c r="I8" s="104">
        <f>G8*H8</f>
        <v>134.4</v>
      </c>
    </row>
    <row r="9" spans="1:9" ht="13.5" customHeight="1" x14ac:dyDescent="0.2">
      <c r="A9" s="139" t="s">
        <v>143</v>
      </c>
      <c r="B9" s="139"/>
      <c r="C9" s="139"/>
      <c r="D9" s="139"/>
      <c r="E9" s="139"/>
      <c r="F9" s="139"/>
      <c r="G9" s="139"/>
      <c r="H9" s="139"/>
      <c r="I9" s="55">
        <f>SUM(I4:I8)</f>
        <v>1334.4</v>
      </c>
    </row>
    <row r="10" spans="1:9" ht="13.5" customHeight="1" x14ac:dyDescent="0.2">
      <c r="A10" s="140" t="s">
        <v>144</v>
      </c>
      <c r="B10" s="141"/>
      <c r="C10" s="141"/>
      <c r="D10" s="141"/>
      <c r="E10" s="141"/>
      <c r="F10" s="141"/>
      <c r="G10" s="141"/>
      <c r="H10" s="142"/>
      <c r="I10" s="55">
        <f>I9*0.25</f>
        <v>333.6</v>
      </c>
    </row>
    <row r="11" spans="1:9" ht="15" customHeight="1" x14ac:dyDescent="0.2">
      <c r="A11" s="143" t="s">
        <v>27</v>
      </c>
      <c r="B11" s="144"/>
      <c r="C11" s="144"/>
      <c r="D11" s="144"/>
      <c r="E11" s="144"/>
      <c r="F11" s="144"/>
      <c r="G11" s="144"/>
      <c r="H11" s="145"/>
      <c r="I11" s="60">
        <f>I9+I10</f>
        <v>1668</v>
      </c>
    </row>
    <row r="12" spans="1:9" ht="15" customHeight="1" x14ac:dyDescent="0.2">
      <c r="A12" s="68"/>
    </row>
    <row r="13" spans="1:9" s="73" customFormat="1" ht="15" customHeight="1" x14ac:dyDescent="0.2">
      <c r="A13" s="157" t="s">
        <v>152</v>
      </c>
      <c r="B13" s="157"/>
      <c r="C13" s="157"/>
      <c r="D13" s="157"/>
      <c r="E13" s="157"/>
      <c r="F13" s="157"/>
      <c r="G13" s="157"/>
      <c r="H13" s="157"/>
      <c r="I13" s="157"/>
    </row>
    <row r="14" spans="1:9" s="73" customFormat="1" ht="1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</row>
    <row r="15" spans="1:9" s="73" customFormat="1" ht="15" customHeight="1" x14ac:dyDescent="0.2">
      <c r="A15" s="69">
        <v>2</v>
      </c>
      <c r="B15" s="70" t="s">
        <v>124</v>
      </c>
      <c r="C15" s="69" t="s">
        <v>0</v>
      </c>
      <c r="D15" s="136" t="s">
        <v>1</v>
      </c>
      <c r="E15" s="136"/>
      <c r="F15" s="71" t="s">
        <v>125</v>
      </c>
      <c r="G15" s="70" t="s">
        <v>126</v>
      </c>
      <c r="H15" s="70" t="s">
        <v>127</v>
      </c>
      <c r="I15" s="70" t="s">
        <v>128</v>
      </c>
    </row>
    <row r="16" spans="1:9" s="67" customFormat="1" ht="12.75" customHeight="1" x14ac:dyDescent="0.2">
      <c r="A16" s="56" t="s">
        <v>129</v>
      </c>
      <c r="B16" s="57" t="s">
        <v>3</v>
      </c>
      <c r="C16" s="56" t="s">
        <v>4</v>
      </c>
      <c r="D16" s="146" t="s">
        <v>5</v>
      </c>
      <c r="E16" s="146"/>
      <c r="F16" s="58" t="s">
        <v>6</v>
      </c>
      <c r="G16" s="59">
        <v>2</v>
      </c>
      <c r="H16" s="59">
        <v>3.51</v>
      </c>
      <c r="I16" s="59">
        <v>7.02</v>
      </c>
    </row>
    <row r="17" spans="1:9" s="67" customFormat="1" ht="12.75" customHeight="1" x14ac:dyDescent="0.2">
      <c r="A17" s="56" t="s">
        <v>129</v>
      </c>
      <c r="B17" s="57" t="s">
        <v>130</v>
      </c>
      <c r="C17" s="56" t="s">
        <v>131</v>
      </c>
      <c r="D17" s="146" t="s">
        <v>5</v>
      </c>
      <c r="E17" s="146"/>
      <c r="F17" s="58" t="s">
        <v>6</v>
      </c>
      <c r="G17" s="59">
        <v>1</v>
      </c>
      <c r="H17" s="59">
        <v>3.42</v>
      </c>
      <c r="I17" s="59">
        <v>3.42</v>
      </c>
    </row>
    <row r="18" spans="1:9" ht="15" customHeight="1" x14ac:dyDescent="0.2">
      <c r="A18" s="56" t="s">
        <v>132</v>
      </c>
      <c r="B18" s="57" t="s">
        <v>133</v>
      </c>
      <c r="C18" s="56" t="s">
        <v>134</v>
      </c>
      <c r="D18" s="146" t="s">
        <v>11</v>
      </c>
      <c r="E18" s="146"/>
      <c r="F18" s="58" t="s">
        <v>2</v>
      </c>
      <c r="G18" s="59">
        <v>4</v>
      </c>
      <c r="H18" s="59">
        <v>10.39</v>
      </c>
      <c r="I18" s="59">
        <v>41.56</v>
      </c>
    </row>
    <row r="19" spans="1:9" ht="15" customHeight="1" x14ac:dyDescent="0.2">
      <c r="A19" s="56" t="s">
        <v>132</v>
      </c>
      <c r="B19" s="57" t="s">
        <v>135</v>
      </c>
      <c r="C19" s="56" t="s">
        <v>136</v>
      </c>
      <c r="D19" s="146" t="s">
        <v>11</v>
      </c>
      <c r="E19" s="146"/>
      <c r="F19" s="58" t="s">
        <v>50</v>
      </c>
      <c r="G19" s="59">
        <v>1</v>
      </c>
      <c r="H19" s="59">
        <v>257.20999999999998</v>
      </c>
      <c r="I19" s="59">
        <v>257.20999999999998</v>
      </c>
    </row>
    <row r="20" spans="1:9" ht="15" customHeight="1" x14ac:dyDescent="0.2">
      <c r="A20" s="56" t="s">
        <v>132</v>
      </c>
      <c r="B20" s="57" t="s">
        <v>137</v>
      </c>
      <c r="C20" s="56" t="s">
        <v>138</v>
      </c>
      <c r="D20" s="146" t="s">
        <v>11</v>
      </c>
      <c r="E20" s="146"/>
      <c r="F20" s="58" t="s">
        <v>2</v>
      </c>
      <c r="G20" s="59">
        <v>1</v>
      </c>
      <c r="H20" s="59">
        <v>3.99</v>
      </c>
      <c r="I20" s="59">
        <v>3.99</v>
      </c>
    </row>
    <row r="21" spans="1:9" ht="12.75" customHeight="1" x14ac:dyDescent="0.2">
      <c r="A21" s="56" t="s">
        <v>132</v>
      </c>
      <c r="B21" s="57" t="s">
        <v>139</v>
      </c>
      <c r="C21" s="56" t="s">
        <v>140</v>
      </c>
      <c r="D21" s="146" t="s">
        <v>18</v>
      </c>
      <c r="E21" s="146"/>
      <c r="F21" s="58" t="s">
        <v>19</v>
      </c>
      <c r="G21" s="59">
        <v>1</v>
      </c>
      <c r="H21" s="59">
        <v>16.04</v>
      </c>
      <c r="I21" s="59">
        <v>16.04</v>
      </c>
    </row>
    <row r="22" spans="1:9" ht="12.75" customHeight="1" x14ac:dyDescent="0.2">
      <c r="A22" s="56" t="s">
        <v>132</v>
      </c>
      <c r="B22" s="57" t="s">
        <v>141</v>
      </c>
      <c r="C22" s="56" t="s">
        <v>76</v>
      </c>
      <c r="D22" s="146" t="s">
        <v>11</v>
      </c>
      <c r="E22" s="146"/>
      <c r="F22" s="58" t="s">
        <v>22</v>
      </c>
      <c r="G22" s="59">
        <v>0.15</v>
      </c>
      <c r="H22" s="59">
        <v>19.84</v>
      </c>
      <c r="I22" s="59">
        <v>2.97</v>
      </c>
    </row>
    <row r="23" spans="1:9" ht="15" customHeight="1" x14ac:dyDescent="0.2">
      <c r="A23" s="56" t="s">
        <v>132</v>
      </c>
      <c r="B23" s="57" t="s">
        <v>23</v>
      </c>
      <c r="C23" s="56" t="s">
        <v>24</v>
      </c>
      <c r="D23" s="146" t="s">
        <v>18</v>
      </c>
      <c r="E23" s="146"/>
      <c r="F23" s="58" t="s">
        <v>19</v>
      </c>
      <c r="G23" s="59">
        <v>2</v>
      </c>
      <c r="H23" s="59">
        <v>9.48</v>
      </c>
      <c r="I23" s="59">
        <v>18.96</v>
      </c>
    </row>
    <row r="24" spans="1:9" s="75" customFormat="1" ht="15" customHeight="1" x14ac:dyDescent="0.2">
      <c r="A24" s="154" t="s">
        <v>143</v>
      </c>
      <c r="B24" s="155"/>
      <c r="C24" s="155"/>
      <c r="D24" s="155"/>
      <c r="E24" s="155"/>
      <c r="F24" s="155"/>
      <c r="G24" s="155"/>
      <c r="H24" s="156"/>
      <c r="I24" s="65">
        <f>SUM(I16:I23)</f>
        <v>351.17</v>
      </c>
    </row>
    <row r="25" spans="1:9" s="76" customFormat="1" ht="15" customHeight="1" x14ac:dyDescent="0.2">
      <c r="A25" s="140" t="s">
        <v>144</v>
      </c>
      <c r="B25" s="141"/>
      <c r="C25" s="141"/>
      <c r="D25" s="141"/>
      <c r="E25" s="141"/>
      <c r="F25" s="141"/>
      <c r="G25" s="141"/>
      <c r="H25" s="142"/>
      <c r="I25" s="65">
        <f>I24*0.25</f>
        <v>87.792500000000004</v>
      </c>
    </row>
    <row r="26" spans="1:9" s="67" customFormat="1" ht="15" customHeight="1" x14ac:dyDescent="0.2">
      <c r="A26" s="143" t="s">
        <v>27</v>
      </c>
      <c r="B26" s="144"/>
      <c r="C26" s="144"/>
      <c r="D26" s="144"/>
      <c r="E26" s="144"/>
      <c r="F26" s="144"/>
      <c r="G26" s="144"/>
      <c r="H26" s="145"/>
      <c r="I26" s="60">
        <f>I24+I25</f>
        <v>438.96250000000003</v>
      </c>
    </row>
    <row r="27" spans="1:9" s="67" customFormat="1" ht="15" customHeight="1" x14ac:dyDescent="0.2">
      <c r="A27" s="77"/>
      <c r="B27" s="77"/>
      <c r="C27" s="77"/>
      <c r="D27" s="77"/>
      <c r="E27" s="77"/>
      <c r="F27" s="77"/>
      <c r="G27" s="77"/>
      <c r="H27" s="77"/>
      <c r="I27" s="61"/>
    </row>
    <row r="28" spans="1:9" s="73" customFormat="1" ht="15" customHeight="1" x14ac:dyDescent="0.2">
      <c r="A28" s="78"/>
      <c r="B28" s="78"/>
      <c r="C28" s="78"/>
      <c r="D28" s="78"/>
      <c r="E28" s="78"/>
      <c r="F28" s="78"/>
      <c r="G28" s="78"/>
      <c r="H28" s="78"/>
      <c r="I28" s="62"/>
    </row>
    <row r="29" spans="1:9" s="67" customFormat="1" ht="15" customHeight="1" x14ac:dyDescent="0.2">
      <c r="A29" s="158" t="s">
        <v>142</v>
      </c>
      <c r="B29" s="159"/>
      <c r="C29" s="159"/>
      <c r="D29" s="159"/>
      <c r="E29" s="159"/>
      <c r="F29" s="159"/>
      <c r="G29" s="159"/>
      <c r="H29" s="159"/>
      <c r="I29" s="159"/>
    </row>
    <row r="30" spans="1:9" s="67" customFormat="1" ht="15" customHeight="1" x14ac:dyDescent="0.2">
      <c r="A30" s="63"/>
      <c r="B30" s="63"/>
      <c r="C30" s="63"/>
      <c r="D30" s="63"/>
      <c r="E30" s="63"/>
      <c r="F30" s="63"/>
      <c r="G30" s="63"/>
      <c r="H30" s="64"/>
      <c r="I30" s="63"/>
    </row>
    <row r="31" spans="1:9" ht="30" customHeight="1" x14ac:dyDescent="0.2">
      <c r="A31" s="69">
        <v>3</v>
      </c>
      <c r="B31" s="70" t="s">
        <v>124</v>
      </c>
      <c r="C31" s="69" t="s">
        <v>0</v>
      </c>
      <c r="D31" s="136" t="s">
        <v>1</v>
      </c>
      <c r="E31" s="136"/>
      <c r="F31" s="71" t="s">
        <v>125</v>
      </c>
      <c r="G31" s="70" t="s">
        <v>126</v>
      </c>
      <c r="H31" s="70" t="s">
        <v>127</v>
      </c>
      <c r="I31" s="70" t="s">
        <v>128</v>
      </c>
    </row>
    <row r="32" spans="1:9" ht="30" customHeight="1" x14ac:dyDescent="0.2">
      <c r="A32" s="90" t="s">
        <v>129</v>
      </c>
      <c r="B32" s="91" t="s">
        <v>3</v>
      </c>
      <c r="C32" s="90" t="s">
        <v>4</v>
      </c>
      <c r="D32" s="153" t="s">
        <v>5</v>
      </c>
      <c r="E32" s="153"/>
      <c r="F32" s="92" t="s">
        <v>6</v>
      </c>
      <c r="G32" s="93">
        <v>0.9</v>
      </c>
      <c r="H32" s="93">
        <v>3.51</v>
      </c>
      <c r="I32" s="93">
        <v>3.15</v>
      </c>
    </row>
    <row r="33" spans="1:9" ht="30" customHeight="1" x14ac:dyDescent="0.2">
      <c r="A33" s="90" t="s">
        <v>129</v>
      </c>
      <c r="B33" s="91" t="s">
        <v>7</v>
      </c>
      <c r="C33" s="90" t="s">
        <v>8</v>
      </c>
      <c r="D33" s="153" t="s">
        <v>5</v>
      </c>
      <c r="E33" s="153"/>
      <c r="F33" s="92" t="s">
        <v>6</v>
      </c>
      <c r="G33" s="93">
        <v>0.9</v>
      </c>
      <c r="H33" s="93">
        <v>3.38</v>
      </c>
      <c r="I33" s="93">
        <v>3.04</v>
      </c>
    </row>
    <row r="34" spans="1:9" ht="30" customHeight="1" x14ac:dyDescent="0.2">
      <c r="A34" s="90" t="s">
        <v>132</v>
      </c>
      <c r="B34" s="91" t="s">
        <v>9</v>
      </c>
      <c r="C34" s="90" t="s">
        <v>10</v>
      </c>
      <c r="D34" s="153" t="s">
        <v>11</v>
      </c>
      <c r="E34" s="153"/>
      <c r="F34" s="92" t="s">
        <v>12</v>
      </c>
      <c r="G34" s="93">
        <v>0.9</v>
      </c>
      <c r="H34" s="93">
        <v>6.09</v>
      </c>
      <c r="I34" s="93">
        <v>5.48</v>
      </c>
    </row>
    <row r="35" spans="1:9" ht="30" customHeight="1" x14ac:dyDescent="0.2">
      <c r="A35" s="90" t="s">
        <v>132</v>
      </c>
      <c r="B35" s="91" t="s">
        <v>13</v>
      </c>
      <c r="C35" s="90" t="s">
        <v>14</v>
      </c>
      <c r="D35" s="153" t="s">
        <v>11</v>
      </c>
      <c r="E35" s="153"/>
      <c r="F35" s="92" t="s">
        <v>15</v>
      </c>
      <c r="G35" s="93">
        <v>9</v>
      </c>
      <c r="H35" s="93">
        <v>1.27</v>
      </c>
      <c r="I35" s="93">
        <v>11.43</v>
      </c>
    </row>
    <row r="36" spans="1:9" ht="30" customHeight="1" x14ac:dyDescent="0.2">
      <c r="A36" s="90" t="s">
        <v>132</v>
      </c>
      <c r="B36" s="91" t="s">
        <v>20</v>
      </c>
      <c r="C36" s="90" t="s">
        <v>21</v>
      </c>
      <c r="D36" s="153" t="s">
        <v>11</v>
      </c>
      <c r="E36" s="153"/>
      <c r="F36" s="92" t="s">
        <v>22</v>
      </c>
      <c r="G36" s="93">
        <v>0.04</v>
      </c>
      <c r="H36" s="93">
        <v>20.04</v>
      </c>
      <c r="I36" s="93">
        <v>0.8</v>
      </c>
    </row>
    <row r="37" spans="1:9" ht="30" customHeight="1" x14ac:dyDescent="0.2">
      <c r="A37" s="90" t="s">
        <v>132</v>
      </c>
      <c r="B37" s="91" t="s">
        <v>16</v>
      </c>
      <c r="C37" s="90" t="s">
        <v>17</v>
      </c>
      <c r="D37" s="153" t="s">
        <v>18</v>
      </c>
      <c r="E37" s="153"/>
      <c r="F37" s="92" t="s">
        <v>19</v>
      </c>
      <c r="G37" s="93">
        <v>0.9</v>
      </c>
      <c r="H37" s="93">
        <v>16.04</v>
      </c>
      <c r="I37" s="93">
        <v>14.43</v>
      </c>
    </row>
    <row r="38" spans="1:9" ht="30" customHeight="1" x14ac:dyDescent="0.2">
      <c r="A38" s="90" t="s">
        <v>132</v>
      </c>
      <c r="B38" s="91" t="s">
        <v>23</v>
      </c>
      <c r="C38" s="90" t="s">
        <v>24</v>
      </c>
      <c r="D38" s="153" t="s">
        <v>18</v>
      </c>
      <c r="E38" s="153"/>
      <c r="F38" s="92" t="s">
        <v>19</v>
      </c>
      <c r="G38" s="93">
        <v>0.9</v>
      </c>
      <c r="H38" s="93">
        <v>9.48</v>
      </c>
      <c r="I38" s="93">
        <v>8.5299999999999994</v>
      </c>
    </row>
    <row r="39" spans="1:9" ht="54" customHeight="1" x14ac:dyDescent="0.2">
      <c r="A39" s="90" t="s">
        <v>132</v>
      </c>
      <c r="B39" s="94" t="s">
        <v>26</v>
      </c>
      <c r="C39" s="95" t="s">
        <v>25</v>
      </c>
      <c r="D39" s="150" t="s">
        <v>11</v>
      </c>
      <c r="E39" s="150"/>
      <c r="F39" s="96" t="s">
        <v>12</v>
      </c>
      <c r="G39" s="97">
        <v>4.33</v>
      </c>
      <c r="H39" s="79">
        <v>0.75</v>
      </c>
      <c r="I39" s="79">
        <f t="shared" ref="I39:I40" si="0">TRUNC(G39*H39,2)</f>
        <v>3.24</v>
      </c>
    </row>
    <row r="40" spans="1:9" ht="25.5" customHeight="1" x14ac:dyDescent="0.2">
      <c r="A40" s="90" t="s">
        <v>132</v>
      </c>
      <c r="B40" s="94" t="s">
        <v>26</v>
      </c>
      <c r="C40" s="98" t="s">
        <v>93</v>
      </c>
      <c r="D40" s="150" t="s">
        <v>11</v>
      </c>
      <c r="E40" s="150"/>
      <c r="F40" s="96" t="s">
        <v>12</v>
      </c>
      <c r="G40" s="97">
        <v>25</v>
      </c>
      <c r="H40" s="99">
        <v>5.0000000000000001E-3</v>
      </c>
      <c r="I40" s="79">
        <f t="shared" si="0"/>
        <v>0.12</v>
      </c>
    </row>
    <row r="41" spans="1:9" ht="15.75" customHeight="1" x14ac:dyDescent="0.2">
      <c r="A41" s="139" t="s">
        <v>143</v>
      </c>
      <c r="B41" s="139"/>
      <c r="C41" s="139"/>
      <c r="D41" s="139"/>
      <c r="E41" s="139"/>
      <c r="F41" s="139"/>
      <c r="G41" s="139"/>
      <c r="H41" s="139"/>
      <c r="I41" s="80">
        <f>SUM(I32:I40)</f>
        <v>50.22</v>
      </c>
    </row>
    <row r="42" spans="1:9" s="72" customFormat="1" ht="17.25" customHeight="1" x14ac:dyDescent="0.2">
      <c r="A42" s="147" t="s">
        <v>144</v>
      </c>
      <c r="B42" s="147"/>
      <c r="C42" s="147"/>
      <c r="D42" s="147"/>
      <c r="E42" s="147"/>
      <c r="F42" s="147"/>
      <c r="G42" s="147"/>
      <c r="H42" s="147"/>
      <c r="I42" s="81">
        <f>I41*0.25</f>
        <v>12.555</v>
      </c>
    </row>
    <row r="43" spans="1:9" ht="18" customHeight="1" x14ac:dyDescent="0.2">
      <c r="A43" s="135" t="s">
        <v>27</v>
      </c>
      <c r="B43" s="135"/>
      <c r="C43" s="135"/>
      <c r="D43" s="135"/>
      <c r="E43" s="135"/>
      <c r="F43" s="135"/>
      <c r="G43" s="135"/>
      <c r="H43" s="135"/>
      <c r="I43" s="82">
        <f>I41+I42</f>
        <v>62.774999999999999</v>
      </c>
    </row>
    <row r="44" spans="1:9" x14ac:dyDescent="0.2">
      <c r="A44" s="75"/>
      <c r="B44" s="75"/>
      <c r="C44" s="75"/>
      <c r="D44" s="75"/>
      <c r="E44" s="75"/>
      <c r="F44" s="75"/>
      <c r="G44" s="75"/>
      <c r="H44" s="75"/>
    </row>
    <row r="45" spans="1:9" x14ac:dyDescent="0.2">
      <c r="A45" s="75"/>
      <c r="B45" s="75"/>
      <c r="C45" s="75"/>
      <c r="D45" s="75"/>
      <c r="E45" s="75"/>
      <c r="F45" s="75"/>
      <c r="G45" s="75"/>
      <c r="H45" s="75"/>
    </row>
    <row r="46" spans="1:9" s="67" customFormat="1" ht="5.25" customHeight="1" x14ac:dyDescent="0.2">
      <c r="A46" s="66"/>
      <c r="B46" s="66"/>
      <c r="C46" s="66"/>
      <c r="D46" s="66"/>
      <c r="E46" s="66"/>
      <c r="F46" s="66"/>
      <c r="G46" s="66"/>
      <c r="H46" s="66"/>
    </row>
    <row r="47" spans="1:9" ht="8.25" customHeight="1" x14ac:dyDescent="0.2">
      <c r="A47" s="152"/>
      <c r="B47" s="152"/>
      <c r="C47" s="83"/>
      <c r="D47" s="83"/>
      <c r="E47" s="83"/>
      <c r="F47" s="83"/>
      <c r="G47" s="83"/>
      <c r="H47" s="83"/>
    </row>
    <row r="48" spans="1:9" ht="25.5" customHeight="1" x14ac:dyDescent="0.2">
      <c r="A48" s="149" t="s">
        <v>150</v>
      </c>
      <c r="B48" s="149"/>
      <c r="C48" s="149"/>
      <c r="D48" s="149"/>
      <c r="E48" s="149"/>
      <c r="F48" s="149"/>
      <c r="G48" s="149"/>
      <c r="H48" s="149"/>
      <c r="I48" s="149"/>
    </row>
    <row r="49" spans="1:11" x14ac:dyDescent="0.2">
      <c r="A49" s="84"/>
      <c r="B49" s="85"/>
      <c r="C49" s="85"/>
      <c r="D49" s="86"/>
      <c r="E49" s="86"/>
      <c r="F49" s="86"/>
      <c r="G49" s="86"/>
      <c r="H49" s="86"/>
    </row>
    <row r="50" spans="1:11" ht="24.95" customHeight="1" x14ac:dyDescent="0.2">
      <c r="A50" s="69">
        <v>4</v>
      </c>
      <c r="B50" s="70" t="s">
        <v>124</v>
      </c>
      <c r="C50" s="69" t="s">
        <v>0</v>
      </c>
      <c r="D50" s="136" t="s">
        <v>1</v>
      </c>
      <c r="E50" s="136"/>
      <c r="F50" s="71" t="s">
        <v>125</v>
      </c>
      <c r="G50" s="60" t="s">
        <v>126</v>
      </c>
      <c r="H50" s="70" t="s">
        <v>127</v>
      </c>
      <c r="I50" s="70" t="s">
        <v>128</v>
      </c>
    </row>
    <row r="51" spans="1:11" ht="24.95" customHeight="1" x14ac:dyDescent="0.2">
      <c r="A51" s="56" t="s">
        <v>129</v>
      </c>
      <c r="B51" s="57" t="s">
        <v>51</v>
      </c>
      <c r="C51" s="56" t="s">
        <v>52</v>
      </c>
      <c r="D51" s="146" t="s">
        <v>49</v>
      </c>
      <c r="E51" s="146"/>
      <c r="F51" s="58" t="s">
        <v>12</v>
      </c>
      <c r="G51" s="59">
        <v>1</v>
      </c>
      <c r="H51" s="59">
        <v>6.64</v>
      </c>
      <c r="I51" s="59">
        <v>6.64</v>
      </c>
    </row>
    <row r="52" spans="1:11" ht="24.95" customHeight="1" x14ac:dyDescent="0.2">
      <c r="A52" s="56" t="s">
        <v>129</v>
      </c>
      <c r="B52" s="57" t="s">
        <v>3</v>
      </c>
      <c r="C52" s="56" t="s">
        <v>4</v>
      </c>
      <c r="D52" s="146" t="s">
        <v>5</v>
      </c>
      <c r="E52" s="146"/>
      <c r="F52" s="58" t="s">
        <v>6</v>
      </c>
      <c r="G52" s="59">
        <v>5.85</v>
      </c>
      <c r="H52" s="59">
        <v>3.51</v>
      </c>
      <c r="I52" s="59">
        <v>20.53</v>
      </c>
    </row>
    <row r="53" spans="1:11" ht="24.95" customHeight="1" x14ac:dyDescent="0.2">
      <c r="A53" s="56" t="s">
        <v>129</v>
      </c>
      <c r="B53" s="57" t="s">
        <v>7</v>
      </c>
      <c r="C53" s="56" t="s">
        <v>8</v>
      </c>
      <c r="D53" s="146" t="s">
        <v>5</v>
      </c>
      <c r="E53" s="146"/>
      <c r="F53" s="58" t="s">
        <v>6</v>
      </c>
      <c r="G53" s="59">
        <v>0.25</v>
      </c>
      <c r="H53" s="59">
        <v>3.38</v>
      </c>
      <c r="I53" s="59">
        <v>0.84</v>
      </c>
    </row>
    <row r="54" spans="1:11" ht="24.95" customHeight="1" x14ac:dyDescent="0.2">
      <c r="A54" s="56" t="s">
        <v>129</v>
      </c>
      <c r="B54" s="57" t="s">
        <v>53</v>
      </c>
      <c r="C54" s="56" t="s">
        <v>54</v>
      </c>
      <c r="D54" s="146" t="s">
        <v>5</v>
      </c>
      <c r="E54" s="146"/>
      <c r="F54" s="58" t="s">
        <v>6</v>
      </c>
      <c r="G54" s="59">
        <v>5.6</v>
      </c>
      <c r="H54" s="59">
        <v>3.36</v>
      </c>
      <c r="I54" s="59">
        <v>18.809999999999999</v>
      </c>
    </row>
    <row r="55" spans="1:11" ht="24.95" customHeight="1" x14ac:dyDescent="0.2">
      <c r="A55" s="56" t="s">
        <v>132</v>
      </c>
      <c r="B55" s="57" t="s">
        <v>55</v>
      </c>
      <c r="C55" s="56" t="s">
        <v>56</v>
      </c>
      <c r="D55" s="146" t="s">
        <v>11</v>
      </c>
      <c r="E55" s="146"/>
      <c r="F55" s="58" t="s">
        <v>2</v>
      </c>
      <c r="G55" s="59">
        <v>0.53</v>
      </c>
      <c r="H55" s="59">
        <v>11.3</v>
      </c>
      <c r="I55" s="59">
        <v>5.98</v>
      </c>
    </row>
    <row r="56" spans="1:11" ht="24.95" customHeight="1" x14ac:dyDescent="0.2">
      <c r="A56" s="56" t="s">
        <v>132</v>
      </c>
      <c r="B56" s="57" t="s">
        <v>57</v>
      </c>
      <c r="C56" s="56" t="s">
        <v>58</v>
      </c>
      <c r="D56" s="146" t="s">
        <v>11</v>
      </c>
      <c r="E56" s="146"/>
      <c r="F56" s="58" t="s">
        <v>59</v>
      </c>
      <c r="G56" s="59">
        <v>7.86</v>
      </c>
      <c r="H56" s="59">
        <v>10.43</v>
      </c>
      <c r="I56" s="59">
        <v>81.97</v>
      </c>
    </row>
    <row r="57" spans="1:11" ht="24.95" customHeight="1" x14ac:dyDescent="0.2">
      <c r="A57" s="56" t="s">
        <v>132</v>
      </c>
      <c r="B57" s="57" t="s">
        <v>60</v>
      </c>
      <c r="C57" s="56" t="s">
        <v>61</v>
      </c>
      <c r="D57" s="146" t="s">
        <v>11</v>
      </c>
      <c r="E57" s="146"/>
      <c r="F57" s="58" t="s">
        <v>59</v>
      </c>
      <c r="G57" s="59">
        <v>4.3</v>
      </c>
      <c r="H57" s="59">
        <v>8.9</v>
      </c>
      <c r="I57" s="59">
        <v>38.270000000000003</v>
      </c>
    </row>
    <row r="58" spans="1:11" ht="24.95" customHeight="1" x14ac:dyDescent="0.2">
      <c r="A58" s="56" t="s">
        <v>132</v>
      </c>
      <c r="B58" s="57" t="s">
        <v>70</v>
      </c>
      <c r="C58" s="56" t="s">
        <v>71</v>
      </c>
      <c r="D58" s="146" t="s">
        <v>11</v>
      </c>
      <c r="E58" s="146"/>
      <c r="F58" s="58" t="s">
        <v>22</v>
      </c>
      <c r="G58" s="59">
        <v>0.27</v>
      </c>
      <c r="H58" s="59">
        <v>12.31</v>
      </c>
      <c r="I58" s="59">
        <v>3.32</v>
      </c>
    </row>
    <row r="59" spans="1:11" ht="24.95" customHeight="1" x14ac:dyDescent="0.2">
      <c r="A59" s="56" t="s">
        <v>132</v>
      </c>
      <c r="B59" s="57" t="s">
        <v>66</v>
      </c>
      <c r="C59" s="56" t="s">
        <v>67</v>
      </c>
      <c r="D59" s="146" t="s">
        <v>11</v>
      </c>
      <c r="E59" s="146"/>
      <c r="F59" s="58" t="s">
        <v>22</v>
      </c>
      <c r="G59" s="59">
        <v>1.73</v>
      </c>
      <c r="H59" s="59">
        <v>32.340000000000003</v>
      </c>
      <c r="I59" s="59">
        <v>55.94</v>
      </c>
    </row>
    <row r="60" spans="1:11" ht="24.95" customHeight="1" x14ac:dyDescent="0.2">
      <c r="A60" s="56" t="s">
        <v>132</v>
      </c>
      <c r="B60" s="57" t="s">
        <v>16</v>
      </c>
      <c r="C60" s="56" t="s">
        <v>17</v>
      </c>
      <c r="D60" s="146" t="s">
        <v>18</v>
      </c>
      <c r="E60" s="146"/>
      <c r="F60" s="58" t="s">
        <v>19</v>
      </c>
      <c r="G60" s="59">
        <v>0.25</v>
      </c>
      <c r="H60" s="59">
        <v>16.04</v>
      </c>
      <c r="I60" s="59">
        <v>4.01</v>
      </c>
    </row>
    <row r="61" spans="1:11" ht="24.95" customHeight="1" x14ac:dyDescent="0.2">
      <c r="A61" s="56" t="s">
        <v>132</v>
      </c>
      <c r="B61" s="57" t="s">
        <v>62</v>
      </c>
      <c r="C61" s="56" t="s">
        <v>63</v>
      </c>
      <c r="D61" s="146" t="s">
        <v>18</v>
      </c>
      <c r="E61" s="146"/>
      <c r="F61" s="58" t="s">
        <v>19</v>
      </c>
      <c r="G61" s="59">
        <v>5.6</v>
      </c>
      <c r="H61" s="59">
        <v>16.04</v>
      </c>
      <c r="I61" s="59">
        <v>89.82</v>
      </c>
    </row>
    <row r="62" spans="1:11" ht="24.95" customHeight="1" x14ac:dyDescent="0.2">
      <c r="A62" s="56" t="s">
        <v>132</v>
      </c>
      <c r="B62" s="57" t="s">
        <v>23</v>
      </c>
      <c r="C62" s="56" t="s">
        <v>24</v>
      </c>
      <c r="D62" s="146" t="s">
        <v>18</v>
      </c>
      <c r="E62" s="146"/>
      <c r="F62" s="58" t="s">
        <v>19</v>
      </c>
      <c r="G62" s="59">
        <v>5.85</v>
      </c>
      <c r="H62" s="59">
        <v>9.48</v>
      </c>
      <c r="I62" s="59">
        <v>55.45</v>
      </c>
    </row>
    <row r="63" spans="1:11" ht="25.5" customHeight="1" x14ac:dyDescent="0.2">
      <c r="A63" s="56" t="s">
        <v>132</v>
      </c>
      <c r="B63" s="57" t="s">
        <v>64</v>
      </c>
      <c r="C63" s="56" t="s">
        <v>65</v>
      </c>
      <c r="D63" s="146" t="s">
        <v>11</v>
      </c>
      <c r="E63" s="146"/>
      <c r="F63" s="58" t="s">
        <v>50</v>
      </c>
      <c r="G63" s="59">
        <v>0.71</v>
      </c>
      <c r="H63" s="59">
        <v>62.73</v>
      </c>
      <c r="I63" s="59">
        <v>44.53</v>
      </c>
    </row>
    <row r="64" spans="1:11" ht="15.75" customHeight="1" x14ac:dyDescent="0.2">
      <c r="A64" s="56" t="s">
        <v>132</v>
      </c>
      <c r="B64" s="57" t="s">
        <v>68</v>
      </c>
      <c r="C64" s="56" t="s">
        <v>69</v>
      </c>
      <c r="D64" s="146" t="s">
        <v>11</v>
      </c>
      <c r="E64" s="146"/>
      <c r="F64" s="58" t="s">
        <v>15</v>
      </c>
      <c r="G64" s="59">
        <v>3.73</v>
      </c>
      <c r="H64" s="59">
        <v>103.7</v>
      </c>
      <c r="I64" s="59">
        <v>386.8</v>
      </c>
      <c r="K64" s="100"/>
    </row>
    <row r="65" spans="1:9" ht="16.5" customHeight="1" x14ac:dyDescent="0.2">
      <c r="A65" s="146" t="s">
        <v>143</v>
      </c>
      <c r="B65" s="146"/>
      <c r="C65" s="146"/>
      <c r="D65" s="146"/>
      <c r="E65" s="146"/>
      <c r="F65" s="146"/>
      <c r="G65" s="146"/>
      <c r="H65" s="146"/>
      <c r="I65" s="87">
        <f>SUM(I51:I64)</f>
        <v>812.91000000000008</v>
      </c>
    </row>
    <row r="66" spans="1:9" s="72" customFormat="1" ht="13.5" customHeight="1" x14ac:dyDescent="0.2">
      <c r="A66" s="147" t="s">
        <v>145</v>
      </c>
      <c r="B66" s="147"/>
      <c r="C66" s="147"/>
      <c r="D66" s="147"/>
      <c r="E66" s="147"/>
      <c r="F66" s="147"/>
      <c r="G66" s="147"/>
      <c r="H66" s="147"/>
      <c r="I66" s="81">
        <f>I65*0.25</f>
        <v>203.22750000000002</v>
      </c>
    </row>
    <row r="67" spans="1:9" ht="13.5" customHeight="1" x14ac:dyDescent="0.2">
      <c r="A67" s="135" t="s">
        <v>27</v>
      </c>
      <c r="B67" s="135"/>
      <c r="C67" s="135"/>
      <c r="D67" s="135"/>
      <c r="E67" s="135"/>
      <c r="F67" s="135"/>
      <c r="G67" s="135"/>
      <c r="H67" s="135"/>
      <c r="I67" s="82">
        <f>I65+I66</f>
        <v>1016.1375</v>
      </c>
    </row>
    <row r="70" spans="1:9" x14ac:dyDescent="0.2">
      <c r="A70" s="148" t="s">
        <v>146</v>
      </c>
      <c r="B70" s="148"/>
      <c r="C70" s="148"/>
      <c r="D70" s="148"/>
      <c r="E70" s="148"/>
      <c r="F70" s="148"/>
      <c r="G70" s="148"/>
      <c r="H70" s="148"/>
      <c r="I70" s="148"/>
    </row>
    <row r="71" spans="1:9" x14ac:dyDescent="0.2">
      <c r="A71" s="88"/>
      <c r="B71" s="88"/>
      <c r="C71" s="88"/>
      <c r="D71" s="88"/>
      <c r="E71" s="88"/>
      <c r="F71" s="88"/>
      <c r="G71" s="88"/>
      <c r="H71" s="88"/>
      <c r="I71" s="88"/>
    </row>
    <row r="72" spans="1:9" x14ac:dyDescent="0.2">
      <c r="A72" s="69">
        <v>5</v>
      </c>
      <c r="B72" s="70" t="s">
        <v>124</v>
      </c>
      <c r="C72" s="69" t="s">
        <v>0</v>
      </c>
      <c r="D72" s="136" t="s">
        <v>1</v>
      </c>
      <c r="E72" s="136"/>
      <c r="F72" s="71" t="s">
        <v>125</v>
      </c>
      <c r="G72" s="60" t="s">
        <v>126</v>
      </c>
      <c r="H72" s="70" t="s">
        <v>127</v>
      </c>
      <c r="I72" s="70" t="s">
        <v>128</v>
      </c>
    </row>
    <row r="73" spans="1:9" ht="26.25" customHeight="1" x14ac:dyDescent="0.2">
      <c r="A73" s="56" t="s">
        <v>129</v>
      </c>
      <c r="B73" s="57" t="s">
        <v>3</v>
      </c>
      <c r="C73" s="56" t="s">
        <v>4</v>
      </c>
      <c r="D73" s="146" t="s">
        <v>5</v>
      </c>
      <c r="E73" s="146"/>
      <c r="F73" s="58" t="s">
        <v>6</v>
      </c>
      <c r="G73" s="59">
        <v>3.5000000000000001E-3</v>
      </c>
      <c r="H73" s="59">
        <v>3.51</v>
      </c>
      <c r="I73" s="59">
        <v>0.01</v>
      </c>
    </row>
    <row r="74" spans="1:9" ht="25.5" x14ac:dyDescent="0.2">
      <c r="A74" s="56" t="s">
        <v>132</v>
      </c>
      <c r="B74" s="57" t="s">
        <v>79</v>
      </c>
      <c r="C74" s="56" t="s">
        <v>80</v>
      </c>
      <c r="D74" s="146" t="s">
        <v>18</v>
      </c>
      <c r="E74" s="146"/>
      <c r="F74" s="58" t="s">
        <v>6</v>
      </c>
      <c r="G74" s="59">
        <v>8.7569999999999998E-4</v>
      </c>
      <c r="H74" s="59">
        <v>15.52</v>
      </c>
      <c r="I74" s="59">
        <v>0.01</v>
      </c>
    </row>
    <row r="75" spans="1:9" ht="25.5" x14ac:dyDescent="0.2">
      <c r="A75" s="56" t="s">
        <v>132</v>
      </c>
      <c r="B75" s="57" t="s">
        <v>81</v>
      </c>
      <c r="C75" s="56" t="s">
        <v>82</v>
      </c>
      <c r="D75" s="146" t="s">
        <v>77</v>
      </c>
      <c r="E75" s="146"/>
      <c r="F75" s="58" t="s">
        <v>6</v>
      </c>
      <c r="G75" s="59">
        <v>1.7512999999999999E-3</v>
      </c>
      <c r="H75" s="59">
        <v>185.18</v>
      </c>
      <c r="I75" s="59">
        <v>0.32</v>
      </c>
    </row>
    <row r="76" spans="1:9" x14ac:dyDescent="0.2">
      <c r="A76" s="56" t="s">
        <v>132</v>
      </c>
      <c r="B76" s="57" t="s">
        <v>23</v>
      </c>
      <c r="C76" s="56" t="s">
        <v>24</v>
      </c>
      <c r="D76" s="146" t="s">
        <v>18</v>
      </c>
      <c r="E76" s="146"/>
      <c r="F76" s="58" t="s">
        <v>19</v>
      </c>
      <c r="G76" s="59">
        <v>3.5025999999999998E-3</v>
      </c>
      <c r="H76" s="59">
        <v>9.48</v>
      </c>
      <c r="I76" s="59">
        <v>0.03</v>
      </c>
    </row>
    <row r="77" spans="1:9" ht="17.25" customHeight="1" x14ac:dyDescent="0.2">
      <c r="A77" s="146" t="s">
        <v>143</v>
      </c>
      <c r="B77" s="146"/>
      <c r="C77" s="146"/>
      <c r="D77" s="146"/>
      <c r="E77" s="146"/>
      <c r="F77" s="146"/>
      <c r="G77" s="146"/>
      <c r="H77" s="146"/>
      <c r="I77" s="87">
        <f>SUM(I73:I76)</f>
        <v>0.37</v>
      </c>
    </row>
    <row r="78" spans="1:9" s="72" customFormat="1" ht="14.25" customHeight="1" x14ac:dyDescent="0.2">
      <c r="A78" s="147" t="s">
        <v>145</v>
      </c>
      <c r="B78" s="147"/>
      <c r="C78" s="147"/>
      <c r="D78" s="147"/>
      <c r="E78" s="147"/>
      <c r="F78" s="147"/>
      <c r="G78" s="147"/>
      <c r="H78" s="147"/>
      <c r="I78" s="89">
        <f>I77*0.25</f>
        <v>9.2499999999999999E-2</v>
      </c>
    </row>
    <row r="79" spans="1:9" ht="15.75" customHeight="1" x14ac:dyDescent="0.2">
      <c r="A79" s="135" t="s">
        <v>27</v>
      </c>
      <c r="B79" s="135"/>
      <c r="C79" s="135"/>
      <c r="D79" s="135"/>
      <c r="E79" s="135"/>
      <c r="F79" s="135"/>
      <c r="G79" s="135"/>
      <c r="H79" s="135"/>
      <c r="I79" s="82">
        <f>I77+I78</f>
        <v>0.46250000000000002</v>
      </c>
    </row>
  </sheetData>
  <mergeCells count="65">
    <mergeCell ref="A8:B8"/>
    <mergeCell ref="A47:B47"/>
    <mergeCell ref="D64:E64"/>
    <mergeCell ref="A26:H26"/>
    <mergeCell ref="D31:E31"/>
    <mergeCell ref="D32:E32"/>
    <mergeCell ref="D33:E33"/>
    <mergeCell ref="D34:E34"/>
    <mergeCell ref="D35:E35"/>
    <mergeCell ref="D36:E36"/>
    <mergeCell ref="D37:E37"/>
    <mergeCell ref="D38:E38"/>
    <mergeCell ref="A24:H24"/>
    <mergeCell ref="A13:I13"/>
    <mergeCell ref="A29:I29"/>
    <mergeCell ref="D15:E15"/>
    <mergeCell ref="D16:E16"/>
    <mergeCell ref="D17:E17"/>
    <mergeCell ref="D23:E23"/>
    <mergeCell ref="D18:E18"/>
    <mergeCell ref="D19:E19"/>
    <mergeCell ref="D20:E20"/>
    <mergeCell ref="D21:E21"/>
    <mergeCell ref="D22:E22"/>
    <mergeCell ref="D39:E39"/>
    <mergeCell ref="D40:E40"/>
    <mergeCell ref="A25:H25"/>
    <mergeCell ref="A42:H42"/>
    <mergeCell ref="A41:H41"/>
    <mergeCell ref="A43:H43"/>
    <mergeCell ref="D51:E51"/>
    <mergeCell ref="D52:E52"/>
    <mergeCell ref="D53:E53"/>
    <mergeCell ref="D50:E50"/>
    <mergeCell ref="A48:I48"/>
    <mergeCell ref="D54:E54"/>
    <mergeCell ref="D55:E55"/>
    <mergeCell ref="D56:E56"/>
    <mergeCell ref="D57:E57"/>
    <mergeCell ref="D58:E58"/>
    <mergeCell ref="A66:H66"/>
    <mergeCell ref="A67:H67"/>
    <mergeCell ref="D72:E72"/>
    <mergeCell ref="A70:I70"/>
    <mergeCell ref="D59:E59"/>
    <mergeCell ref="D60:E60"/>
    <mergeCell ref="D61:E61"/>
    <mergeCell ref="D62:E62"/>
    <mergeCell ref="D63:E63"/>
    <mergeCell ref="A2:I2"/>
    <mergeCell ref="A4:I4"/>
    <mergeCell ref="A79:H79"/>
    <mergeCell ref="D6:E6"/>
    <mergeCell ref="D7:E7"/>
    <mergeCell ref="D8:E8"/>
    <mergeCell ref="A9:H9"/>
    <mergeCell ref="A10:H10"/>
    <mergeCell ref="A11:H11"/>
    <mergeCell ref="D73:E73"/>
    <mergeCell ref="D74:E74"/>
    <mergeCell ref="D75:E75"/>
    <mergeCell ref="D76:E76"/>
    <mergeCell ref="A77:H77"/>
    <mergeCell ref="A78:H78"/>
    <mergeCell ref="A65:H65"/>
  </mergeCells>
  <pageMargins left="0.5" right="0.5" top="1" bottom="1" header="0.5" footer="0.5"/>
  <pageSetup paperSize="9" fitToHeight="0" orientation="landscape" r:id="rId1"/>
  <headerFooter>
    <oddHeader>Companhia de Desenvolvimento dos Vales do São Francisco e do Parnaíba
CNPJ: 00.399.857/0028-46</oddHeader>
    <oddFooter>Rua Comissão do Vale CODEVASF 6ªSR - Piranga - Juazeiro / BA
 / jefferson.silva@codevasf.gov.br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464DD-BAF5-4EE2-8790-910D7197360F}">
  <dimension ref="A1:D34"/>
  <sheetViews>
    <sheetView workbookViewId="0">
      <selection activeCell="N34" sqref="N34"/>
    </sheetView>
  </sheetViews>
  <sheetFormatPr defaultRowHeight="14.25" x14ac:dyDescent="0.2"/>
  <cols>
    <col min="2" max="2" width="14.875" customWidth="1"/>
    <col min="3" max="3" width="17" customWidth="1"/>
    <col min="4" max="4" width="26" customWidth="1"/>
  </cols>
  <sheetData>
    <row r="1" spans="1:4" x14ac:dyDescent="0.2">
      <c r="A1" s="24"/>
      <c r="B1" s="167" t="s">
        <v>96</v>
      </c>
      <c r="C1" s="167"/>
      <c r="D1" s="167"/>
    </row>
    <row r="2" spans="1:4" x14ac:dyDescent="0.2">
      <c r="A2" s="24"/>
      <c r="B2" s="167" t="s">
        <v>97</v>
      </c>
      <c r="C2" s="167"/>
      <c r="D2" s="167"/>
    </row>
    <row r="3" spans="1:4" x14ac:dyDescent="0.2">
      <c r="A3" s="24"/>
      <c r="B3" s="167" t="s">
        <v>98</v>
      </c>
      <c r="C3" s="167"/>
      <c r="D3" s="167"/>
    </row>
    <row r="4" spans="1:4" x14ac:dyDescent="0.2">
      <c r="A4" s="24"/>
      <c r="B4" s="24"/>
      <c r="C4" s="24"/>
      <c r="D4" s="24"/>
    </row>
    <row r="5" spans="1:4" ht="16.5" x14ac:dyDescent="0.3">
      <c r="A5" s="168" t="s">
        <v>99</v>
      </c>
      <c r="B5" s="168"/>
      <c r="C5" s="168"/>
      <c r="D5" s="168"/>
    </row>
    <row r="6" spans="1:4" ht="16.5" x14ac:dyDescent="0.3">
      <c r="A6" s="168" t="s">
        <v>100</v>
      </c>
      <c r="B6" s="168"/>
      <c r="C6" s="168"/>
      <c r="D6" s="168"/>
    </row>
    <row r="7" spans="1:4" x14ac:dyDescent="0.2">
      <c r="A7" s="25"/>
      <c r="B7" s="26"/>
      <c r="C7" s="27"/>
      <c r="D7" s="28"/>
    </row>
    <row r="8" spans="1:4" ht="15" thickBot="1" x14ac:dyDescent="0.25">
      <c r="A8" s="29"/>
      <c r="B8" s="27"/>
      <c r="C8" s="27"/>
      <c r="D8" s="28"/>
    </row>
    <row r="9" spans="1:4" x14ac:dyDescent="0.2">
      <c r="A9" s="169" t="s">
        <v>33</v>
      </c>
      <c r="B9" s="171" t="s">
        <v>101</v>
      </c>
      <c r="C9" s="172"/>
      <c r="D9" s="175" t="s">
        <v>102</v>
      </c>
    </row>
    <row r="10" spans="1:4" ht="15" thickBot="1" x14ac:dyDescent="0.25">
      <c r="A10" s="170"/>
      <c r="B10" s="173"/>
      <c r="C10" s="174"/>
      <c r="D10" s="176"/>
    </row>
    <row r="11" spans="1:4" x14ac:dyDescent="0.2">
      <c r="A11" s="30"/>
      <c r="B11" s="31"/>
      <c r="C11" s="32"/>
      <c r="D11" s="33"/>
    </row>
    <row r="12" spans="1:4" x14ac:dyDescent="0.2">
      <c r="A12" s="34">
        <v>1</v>
      </c>
      <c r="B12" s="35" t="s">
        <v>103</v>
      </c>
      <c r="C12" s="36"/>
      <c r="D12" s="37">
        <v>5</v>
      </c>
    </row>
    <row r="13" spans="1:4" x14ac:dyDescent="0.2">
      <c r="A13" s="38" t="s">
        <v>39</v>
      </c>
      <c r="B13" s="39" t="s">
        <v>104</v>
      </c>
      <c r="C13" s="40"/>
      <c r="D13" s="41" t="s">
        <v>105</v>
      </c>
    </row>
    <row r="14" spans="1:4" x14ac:dyDescent="0.2">
      <c r="A14" s="38" t="s">
        <v>42</v>
      </c>
      <c r="B14" s="39" t="s">
        <v>106</v>
      </c>
      <c r="C14" s="40"/>
      <c r="D14" s="41" t="s">
        <v>105</v>
      </c>
    </row>
    <row r="15" spans="1:4" x14ac:dyDescent="0.2">
      <c r="A15" s="38" t="s">
        <v>43</v>
      </c>
      <c r="B15" s="39" t="s">
        <v>107</v>
      </c>
      <c r="C15" s="40"/>
      <c r="D15" s="41" t="s">
        <v>105</v>
      </c>
    </row>
    <row r="16" spans="1:4" x14ac:dyDescent="0.2">
      <c r="A16" s="38" t="s">
        <v>105</v>
      </c>
      <c r="B16" s="39" t="s">
        <v>105</v>
      </c>
      <c r="C16" s="40"/>
      <c r="D16" s="41" t="s">
        <v>105</v>
      </c>
    </row>
    <row r="17" spans="1:4" x14ac:dyDescent="0.2">
      <c r="A17" s="34">
        <v>2</v>
      </c>
      <c r="B17" s="35" t="s">
        <v>108</v>
      </c>
      <c r="C17" s="36"/>
      <c r="D17" s="37">
        <f>SUM(D18:D21)</f>
        <v>8.65</v>
      </c>
    </row>
    <row r="18" spans="1:4" x14ac:dyDescent="0.2">
      <c r="A18" s="38" t="s">
        <v>46</v>
      </c>
      <c r="B18" s="42" t="s">
        <v>109</v>
      </c>
      <c r="C18" s="43"/>
      <c r="D18" s="41">
        <v>5</v>
      </c>
    </row>
    <row r="19" spans="1:4" x14ac:dyDescent="0.2">
      <c r="A19" s="38" t="s">
        <v>47</v>
      </c>
      <c r="B19" s="39" t="s">
        <v>110</v>
      </c>
      <c r="C19" s="40"/>
      <c r="D19" s="41">
        <v>0.65</v>
      </c>
    </row>
    <row r="20" spans="1:4" x14ac:dyDescent="0.2">
      <c r="A20" s="38" t="s">
        <v>111</v>
      </c>
      <c r="B20" s="39" t="s">
        <v>112</v>
      </c>
      <c r="C20" s="40"/>
      <c r="D20" s="41">
        <v>3</v>
      </c>
    </row>
    <row r="21" spans="1:4" x14ac:dyDescent="0.2">
      <c r="A21" s="38" t="s">
        <v>113</v>
      </c>
      <c r="B21" s="39" t="s">
        <v>114</v>
      </c>
      <c r="C21" s="40"/>
      <c r="D21" s="41">
        <v>0</v>
      </c>
    </row>
    <row r="22" spans="1:4" x14ac:dyDescent="0.2">
      <c r="A22" s="38"/>
      <c r="B22" s="39"/>
      <c r="C22" s="40"/>
      <c r="D22" s="41"/>
    </row>
    <row r="23" spans="1:4" x14ac:dyDescent="0.2">
      <c r="A23" s="34">
        <v>3</v>
      </c>
      <c r="B23" s="35" t="s">
        <v>115</v>
      </c>
      <c r="C23" s="36"/>
      <c r="D23" s="37">
        <v>1</v>
      </c>
    </row>
    <row r="24" spans="1:4" x14ac:dyDescent="0.2">
      <c r="A24" s="34"/>
      <c r="B24" s="35"/>
      <c r="C24" s="36"/>
      <c r="D24" s="37"/>
    </row>
    <row r="25" spans="1:4" x14ac:dyDescent="0.2">
      <c r="A25" s="34">
        <v>4</v>
      </c>
      <c r="B25" s="35" t="s">
        <v>116</v>
      </c>
      <c r="C25" s="36"/>
      <c r="D25" s="37">
        <v>0.8</v>
      </c>
    </row>
    <row r="26" spans="1:4" x14ac:dyDescent="0.2">
      <c r="A26" s="38"/>
      <c r="B26" s="39"/>
      <c r="C26" s="40"/>
      <c r="D26" s="41"/>
    </row>
    <row r="27" spans="1:4" x14ac:dyDescent="0.2">
      <c r="A27" s="34">
        <v>5</v>
      </c>
      <c r="B27" s="35" t="s">
        <v>117</v>
      </c>
      <c r="C27" s="36"/>
      <c r="D27" s="37">
        <v>0.8</v>
      </c>
    </row>
    <row r="28" spans="1:4" x14ac:dyDescent="0.2">
      <c r="A28" s="38"/>
      <c r="B28" s="39"/>
      <c r="C28" s="40"/>
      <c r="D28" s="41"/>
    </row>
    <row r="29" spans="1:4" ht="15" thickBot="1" x14ac:dyDescent="0.25">
      <c r="A29" s="44">
        <v>6</v>
      </c>
      <c r="B29" s="45" t="s">
        <v>118</v>
      </c>
      <c r="C29" s="46"/>
      <c r="D29" s="47">
        <v>6.07</v>
      </c>
    </row>
    <row r="30" spans="1:4" x14ac:dyDescent="0.2">
      <c r="A30" s="48" t="s">
        <v>105</v>
      </c>
      <c r="B30" s="160" t="s">
        <v>105</v>
      </c>
      <c r="C30" s="160"/>
      <c r="D30" s="49">
        <f>ROUND((((1+(D12+D23)/100)*(1+(D27/100))*(1+(D29/100)))/((1-(D17/100)))-1),4)</f>
        <v>0.2407</v>
      </c>
    </row>
    <row r="31" spans="1:4" ht="15" thickBot="1" x14ac:dyDescent="0.25">
      <c r="A31" s="28"/>
      <c r="B31" s="28"/>
      <c r="C31" s="28"/>
      <c r="D31" s="28"/>
    </row>
    <row r="32" spans="1:4" x14ac:dyDescent="0.2">
      <c r="A32" s="161" t="s">
        <v>119</v>
      </c>
      <c r="B32" s="50" t="s">
        <v>120</v>
      </c>
      <c r="C32" s="163" t="s">
        <v>121</v>
      </c>
      <c r="D32" s="165">
        <f>ROUND((((1+(D12+D23+D25)/100)*(1+(D27/100))*(1+(D29/100)))/((1-(D17/100)))-1),4)</f>
        <v>0.25</v>
      </c>
    </row>
    <row r="33" spans="1:4" ht="15" thickBot="1" x14ac:dyDescent="0.25">
      <c r="A33" s="162"/>
      <c r="B33" s="51" t="s">
        <v>122</v>
      </c>
      <c r="C33" s="164"/>
      <c r="D33" s="166"/>
    </row>
    <row r="34" spans="1:4" x14ac:dyDescent="0.2">
      <c r="A34" s="28"/>
      <c r="B34" s="28"/>
      <c r="C34" s="28"/>
      <c r="D34" s="28"/>
    </row>
  </sheetData>
  <mergeCells count="12">
    <mergeCell ref="B30:C30"/>
    <mergeCell ref="A32:A33"/>
    <mergeCell ref="C32:C33"/>
    <mergeCell ref="D32:D33"/>
    <mergeCell ref="B1:D1"/>
    <mergeCell ref="B2:D2"/>
    <mergeCell ref="B3:D3"/>
    <mergeCell ref="A5:D5"/>
    <mergeCell ref="A6:D6"/>
    <mergeCell ref="A9:A10"/>
    <mergeCell ref="B9:C10"/>
    <mergeCell ref="D9:D10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Composição ORSE</vt:lpstr>
      <vt:lpstr>Detalhamento 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Paulo Sergio N. Matos</cp:lastModifiedBy>
  <cp:revision>0</cp:revision>
  <cp:lastPrinted>2021-11-04T14:11:54Z</cp:lastPrinted>
  <dcterms:created xsi:type="dcterms:W3CDTF">2021-08-03T18:33:11Z</dcterms:created>
  <dcterms:modified xsi:type="dcterms:W3CDTF">2021-12-14T19:00:24Z</dcterms:modified>
</cp:coreProperties>
</file>