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10.1.144.1\SL - Restrita\MODALIDADES\Pregão\2021\PGE n xx.2021_Veiculos e caminhões\"/>
    </mc:Choice>
  </mc:AlternateContent>
  <bookViews>
    <workbookView xWindow="0" yWindow="0" windowWidth="25200" windowHeight="11985"/>
  </bookViews>
  <sheets>
    <sheet name="Veículos" sheetId="20" r:id="rId1"/>
    <sheet name="Cotações" sheetId="7" state="hidden" r:id="rId2"/>
  </sheets>
  <definedNames>
    <definedName name="_xlnm._FilterDatabase" localSheetId="0" hidden="1">Veículos!$A$2:$H$19</definedName>
    <definedName name="_xlnm.Print_Area" localSheetId="0">Veículos!$A$1:$H$19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0" i="7" l="1"/>
  <c r="D60" i="7" l="1"/>
  <c r="A60" i="7"/>
  <c r="C60" i="7" s="1"/>
  <c r="L18" i="20"/>
  <c r="M18" i="20" s="1"/>
  <c r="L17" i="20"/>
  <c r="F17" i="20" s="1"/>
  <c r="G17" i="20"/>
  <c r="G18" i="20" s="1"/>
  <c r="S18" i="20" s="1"/>
  <c r="F18" i="20" l="1"/>
  <c r="H18" i="20" s="1"/>
  <c r="H17" i="20"/>
  <c r="S17" i="20"/>
  <c r="M17" i="20"/>
  <c r="H52" i="7"/>
  <c r="H44" i="7"/>
  <c r="H36" i="7"/>
  <c r="H28" i="7"/>
  <c r="H20" i="7"/>
  <c r="H12" i="7"/>
  <c r="H4" i="7"/>
  <c r="G4" i="20" l="1"/>
  <c r="G16" i="20"/>
  <c r="D44" i="7" l="1"/>
  <c r="D4" i="7"/>
  <c r="D52" i="7" l="1"/>
  <c r="A52" i="7"/>
  <c r="C52" i="7" s="1"/>
  <c r="S16" i="20"/>
  <c r="L16" i="20"/>
  <c r="M16" i="20" s="1"/>
  <c r="L15" i="20"/>
  <c r="H16" i="20" l="1"/>
  <c r="H15" i="20"/>
  <c r="M15" i="20"/>
  <c r="S15" i="20"/>
  <c r="G12" i="20" l="1"/>
  <c r="S12" i="20" s="1"/>
  <c r="S11" i="20"/>
  <c r="G8" i="20"/>
  <c r="S8" i="20" s="1"/>
  <c r="S7" i="20"/>
  <c r="G6" i="20"/>
  <c r="S6" i="20" s="1"/>
  <c r="S5" i="20"/>
  <c r="S4" i="20"/>
  <c r="S3" i="20"/>
  <c r="G14" i="20" l="1"/>
  <c r="S14" i="20" s="1"/>
  <c r="S13" i="20"/>
  <c r="S9" i="20"/>
  <c r="G10" i="20"/>
  <c r="S10" i="20" s="1"/>
  <c r="D12" i="7"/>
  <c r="L14" i="20" l="1"/>
  <c r="L13" i="20"/>
  <c r="M13" i="20" s="1"/>
  <c r="L12" i="20"/>
  <c r="M12" i="20" s="1"/>
  <c r="L11" i="20"/>
  <c r="M11" i="20" s="1"/>
  <c r="L10" i="20"/>
  <c r="M10" i="20" s="1"/>
  <c r="L9" i="20"/>
  <c r="M9" i="20" s="1"/>
  <c r="L8" i="20"/>
  <c r="M8" i="20" s="1"/>
  <c r="L7" i="20"/>
  <c r="M7" i="20" s="1"/>
  <c r="L6" i="20"/>
  <c r="M6" i="20" s="1"/>
  <c r="L5" i="20"/>
  <c r="M5" i="20" s="1"/>
  <c r="L4" i="20"/>
  <c r="M4" i="20" s="1"/>
  <c r="L3" i="20"/>
  <c r="M3" i="20" s="1"/>
  <c r="M14" i="20" l="1"/>
  <c r="D36" i="7"/>
  <c r="D20" i="7" l="1"/>
  <c r="H3" i="20" l="1"/>
  <c r="A44" i="7"/>
  <c r="C44" i="7" s="1"/>
  <c r="A36" i="7"/>
  <c r="C36" i="7" s="1"/>
  <c r="A28" i="7"/>
  <c r="C28" i="7" s="1"/>
  <c r="A20" i="7"/>
  <c r="C20" i="7" s="1"/>
  <c r="A12" i="7"/>
  <c r="C12" i="7" s="1"/>
  <c r="A4" i="7"/>
  <c r="C4" i="7" s="1"/>
  <c r="H6" i="20" l="1"/>
  <c r="H5" i="20"/>
  <c r="D28" i="7"/>
  <c r="H14" i="20"/>
  <c r="H11" i="20"/>
  <c r="H10" i="20"/>
  <c r="H7" i="20"/>
  <c r="H8" i="20" l="1"/>
  <c r="H12" i="20"/>
  <c r="H9" i="20"/>
  <c r="H13" i="20"/>
  <c r="H4" i="20"/>
  <c r="H19" i="20" l="1"/>
  <c r="H37" i="20" s="1"/>
</calcChain>
</file>

<file path=xl/sharedStrings.xml><?xml version="1.0" encoding="utf-8"?>
<sst xmlns="http://schemas.openxmlformats.org/spreadsheetml/2006/main" count="174" uniqueCount="46">
  <si>
    <t>ITEM</t>
  </si>
  <si>
    <t>PREÇO COTADO (R$)</t>
  </si>
  <si>
    <t>PREÇO ADOTADO (R$) Média</t>
  </si>
  <si>
    <t>COTAÇÃO 01</t>
  </si>
  <si>
    <t>COTAÇÃO 02</t>
  </si>
  <si>
    <t xml:space="preserve">un </t>
  </si>
  <si>
    <t>CATMAT</t>
  </si>
  <si>
    <t>COTAÇÃO 03</t>
  </si>
  <si>
    <t>Total (R$)</t>
  </si>
  <si>
    <t>EMPRESA 1</t>
  </si>
  <si>
    <t>EMPRESA 2</t>
  </si>
  <si>
    <t>EMPRESA 3</t>
  </si>
  <si>
    <t>COTAÇÃO 04</t>
  </si>
  <si>
    <t>UNID</t>
  </si>
  <si>
    <t>EQUIPAMENTOS</t>
  </si>
  <si>
    <t>PLANILHA DE ESPECIFICAÇÕES, QUANTITATIVOS E PREÇOS</t>
  </si>
  <si>
    <t>ESPECIFICAÇÕES</t>
  </si>
  <si>
    <t>COTA DECRETO</t>
  </si>
  <si>
    <t>QUANT</t>
  </si>
  <si>
    <t>VALOR UNITÁRIO (R$)</t>
  </si>
  <si>
    <t>VALOR TOTAL (R$)</t>
  </si>
  <si>
    <t>Principal</t>
  </si>
  <si>
    <t>Reserva – ME/EPP</t>
  </si>
  <si>
    <t>ITENS</t>
  </si>
  <si>
    <t>COTAÇÃO 05</t>
  </si>
  <si>
    <t>COTAÇÃO 06</t>
  </si>
  <si>
    <t>e</t>
  </si>
  <si>
    <t>Qtd a Licitar</t>
  </si>
  <si>
    <t>Marca/Modelo:</t>
  </si>
  <si>
    <t>COTAÇÃO 07</t>
  </si>
  <si>
    <t>COTAÇÃO 08</t>
  </si>
  <si>
    <r>
      <rPr>
        <b/>
        <sz val="7"/>
        <rFont val="Arial "/>
      </rPr>
      <t>Caminhão leve com coletor compactador de resíduos sólidos</t>
    </r>
    <r>
      <rPr>
        <sz val="7"/>
        <rFont val="Arial "/>
      </rPr>
      <t xml:space="preserve">, novo, novo, ano de fabricação corrente, transmissão 4x2, ano de fabricação corrente, zero Km, cor branca, potência mínima 180 CV, cintos de segurança de 03 (três) pontos, bancos em tecido, regulagem de altura de direção, ar condionado, PBT (legal) mínimo 16.000 kg. Direção hidráulica. O compactador deve ser novo, montado, capacidade mínima de lixo compactado 10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caixa de chorume capacidade mínima 90 Litros, teto em chapa lisa, cilindro de dupla ação e sistema de carregamento traseiro, plataforma traseira para no mínimo 04 pessoas, garras de sustentação para operadores, iluminação na praça de carga traseira para trabalho noturno, faixas refletivas e demais equipamentos de segurança exigidos pelo CONTRAN. O 1º emplacamento em favor da Codevasf, com taxas e impostos quitados. Logomarca da CODEVASF silkada em local visível. Garantia mínima de 12 meses. </t>
    </r>
  </si>
  <si>
    <r>
      <rPr>
        <b/>
        <sz val="7"/>
        <rFont val="Arial "/>
      </rPr>
      <t>Caminhão toco equipado com (pipa) mínimo 7.000 litros</t>
    </r>
    <r>
      <rPr>
        <sz val="7"/>
        <rFont val="Arial "/>
      </rPr>
      <t>, potência mínima 180 cv, ano de fabricação corrente, zero Km, cor branca, ar condicionado, PBT (legal) mínimo 14.000 kg, combustível diesel, cinto de segurança de 03 (três) pontos,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cardan para auto-carregamento e vazão mínima de 60 m³/h, com sistema traseiro para aspersão de água, chuveiro traseiro e bico de pato lateral, faixas refletivas e demais equipamentos de segurança exigidos pelo CONTRAN, pára-choque traseiro articulado com pintura zebrada, proteção lateral. O 1º emplacamento em nome da Codevasf, com taxas e impostos quitados, com logomarca da CODEVASF silkada nas portas. Garantia mínima de 12 meses.</t>
    </r>
  </si>
  <si>
    <r>
      <t xml:space="preserve">Empresa 2: </t>
    </r>
    <r>
      <rPr>
        <sz val="7"/>
        <rFont val="Arial"/>
        <family val="2"/>
      </rPr>
      <t>GLOBALCENTER</t>
    </r>
  </si>
  <si>
    <r>
      <rPr>
        <b/>
        <sz val="7"/>
        <rFont val="Arial"/>
        <family val="2"/>
      </rPr>
      <t xml:space="preserve">Empresa 3: </t>
    </r>
    <r>
      <rPr>
        <sz val="7"/>
        <rFont val="Arial"/>
        <family val="2"/>
      </rPr>
      <t>DUVEL</t>
    </r>
  </si>
  <si>
    <r>
      <t xml:space="preserve">Empresa 1: </t>
    </r>
    <r>
      <rPr>
        <sz val="7"/>
        <rFont val="Arial"/>
        <family val="2"/>
      </rPr>
      <t>MARDISA</t>
    </r>
  </si>
  <si>
    <r>
      <t>Veículo com carroceria aberta - tipo pick-up,</t>
    </r>
    <r>
      <rPr>
        <sz val="7"/>
        <rFont val="Arial "/>
      </rPr>
      <t xml:space="preserve"> 580 litros, com as seguintes características: zero quilômetro; potência do motor: mínima de 110 CV (cento e dez cavalos); combustível: gasolina/etanol; 8 (oito) a 24 (vinte e quatro) válvulas; cabine dupla; fabricação nacional; capacidade: mínima de 4 pessoas; cor: branca; transmissão mecânica manual com no mínimo 5 (cinco) marchas sincronizadas à frente e 1 (uma) à ré; tração: 4x2 ou superior; air bag; freio ABS: sistema de freios hidráulicos com ação nas quatro rodas, dianteiro a disco ventilado e traseiro a tambor auto-ajustáveis (ou superior); ar condicionado: original, instalado pela fábrica; acessórios de segurança e sinalização exigidos pela legislação brasileira para a categoria; direção com assistência elétrica ou hidráulica; alarme sonoro antifurtos; vidros elétricos com acionamento nas quatro portas; compartimento de carga: caçamba com capacidade mínima de 580 (quinhentos e oitenta) litros; rodas: tamanho mínimo 15”; tapetes; protetor de caçamba e capota marítima. 1º emplacamento em nome da Codevasf, com taxas e impostos quitados. Garantia mínima de 12 meses.</t>
    </r>
  </si>
  <si>
    <r>
      <rPr>
        <b/>
        <sz val="7"/>
        <rFont val="Arial "/>
      </rPr>
      <t>Veículo com carroceria aberta - tipo pick-up</t>
    </r>
    <r>
      <rPr>
        <sz val="7"/>
        <rFont val="Arial "/>
      </rPr>
      <t>, 580 litros, com as seguintes características: zero quilômetro; potência do motor: mínima de 110 CV (cento e dez cavalos); combustível: gasolina/etanol; 8 (oito) a 24 (vinte e quatro) válvulas; cabine dupla; fabricação nacional; capacidade: mínima de 4 pessoas; cor: branca; transmissão mecânica manual com no mínimo 5 (cinco) marchas sincronizadas à frente e 1 (uma) à ré; tração: 4x2 ou superior; air bag; freio ABS: sistema de freios hidráulicos com ação nas quatro rodas, dianteiro a disco ventilado e traseiro a tambor auto-ajustáveis (ou superior); ar condicionado: original, instalado pela fábrica; acessórios de segurança e sinalização exigidos pela legislação brasileira para a categoria; direção com assistência elétrica ou hidráulica; alarme sonoro antifurtos; vidros elétricos com acionamento nas quatro portas; compartimento de carga: caçamba com capacidade mínima de 580 (quinhentos e oitenta) litros; rodas: tamanho mínimo 15”; tapetes; protetor de caçamba e capota marítima. 1º emplacamento em nome da Codevasf, com taxas e impostos quitados. Garantia mínima de 12 meses.</t>
    </r>
  </si>
  <si>
    <r>
      <t xml:space="preserve">Empresa 1: </t>
    </r>
    <r>
      <rPr>
        <sz val="7"/>
        <rFont val="Arial"/>
        <family val="2"/>
      </rPr>
      <t>MANUPA</t>
    </r>
  </si>
  <si>
    <r>
      <rPr>
        <b/>
        <sz val="7"/>
        <rFont val="Arial "/>
      </rPr>
      <t>Caminhão com Baú Frigorífico</t>
    </r>
    <r>
      <rPr>
        <sz val="7"/>
        <rFont val="Arial "/>
      </rPr>
      <t>, novo, ano de fabricação corrente, zero Km, diesel, potência mínima do motor de 150 cv, direção hidráulica, embreagem de acionamento hidráulico, ar condicionado, jogo de tapetes emborrachados, insulfime, sistema de som AM/FM, CD-player-MP3, autofalantes instalados e demais utensílios exigidos por lei. Baú tipo frigorífico em fibra de vidro na cor branca, com isolamento térmico em poliuretano, com aparelho de refrigeração acoplado com capacidade de resfriamento de -10ºC, Comprimento de 2,8m, volume mínimo de 9m³, com capacidade de carga útil mais carroceria de 2.100 kg, controlador digital de temperatura, termômetro na porta traseira, porta traseira de duas folhas, cortina de PVC, gancheiras, prateleiras em aço inoxidável, portas traseira e lateral com dupla borracha de vedação, assoalho tipo sanduíche com revestimento interno em alumínio canaletado, faixas refletivas e demais equipamentos de segurança exigidos pelo CONTRAN. O 1º emplacamento em favor da Codevasf, com taxas e impostos quitados. Logomarca da CODEVASF silkada em local visível. Garantia mínima de 12 meses.</t>
    </r>
  </si>
  <si>
    <r>
      <rPr>
        <b/>
        <sz val="7"/>
        <rFont val="Arial "/>
      </rPr>
      <t>Caminhão basculante</t>
    </r>
    <r>
      <rPr>
        <sz val="7"/>
        <rFont val="Arial "/>
      </rPr>
      <t>, potência mínima 160 CV, novo, ano de fabricação corrente, zero Km, cor banca, ar condicionado, cinto de segurança de 03 (três) pontos, carga útil com equipamento (implemento) mínima de 8.500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suporte para pá, sistema elétrico e lanternas conforme normas CNT, caixa de ferramentas, faixas refletivas e demais equipamentos de segurança exigidos pelo CONTRAN. O 1º emplacamento em nome da Codevasf, com taxas e impostos quitados, com logomarca da CODEVASF silkada nas portas. Garantia mínima de 12 meses.</t>
    </r>
  </si>
  <si>
    <r>
      <rPr>
        <b/>
        <sz val="7"/>
        <rFont val="Arial "/>
      </rPr>
      <t>Caminhão leve com carroceria de madeira</t>
    </r>
    <r>
      <rPr>
        <sz val="7"/>
        <rFont val="Arial "/>
      </rPr>
      <t>, potência mínima 150 CV, zero Km, ano de fabricação corrente, cabine com barra de proteção nas portas, cintos de segurança de 03 (três) pontos, bancos em tecido, com ar condicionado e direção hidráulica. Carga útil + carroceria  mínima de 3.800 kg. Motor 04 (quatro) cilindros, combustível diesel. Carroceria em madeira, pintura emborrachada + corrente do meio + 02 lameiras, faixas refletivas e demais equipamentos de segurança exigidos pelo CONTRAN. 1º emplacamento em nome da Codevasf, com taxas e impostos quitados. Logomarca da CODEVASF silkada em local visível. Garantia mínima de 12 meses.</t>
    </r>
  </si>
  <si>
    <r>
      <rPr>
        <b/>
        <sz val="7"/>
        <rFont val="Arial "/>
      </rPr>
      <t>Caminhão toco com carroceria de madeira</t>
    </r>
    <r>
      <rPr>
        <sz val="7"/>
        <rFont val="Arial "/>
      </rPr>
      <t xml:space="preserve"> para transporte de cargas, tração 4X2, novo, zero Km, ano de fabricação corrente, cor branca, com PBT de 16.000 kg, capacidade de carga útil mínima  de 6000 kg, com eixo traseiro de rodados duplos, pneus 215/75 R17.5, com todos os equipamentos obrigatórios conforme legislação, motor de 4 cilindros, potência mínima de 160 cv, câmbio manual com 5 velocidades avante e com uma velocidade a ré, embreagem de acionamento hidráulico, tanque de combustível mínimo de 150 litros, chassi tipo escada novo, eixos rígidos, equipado com carroceria compatível com o caminhão, cabine metálica avançada, ar condicionado, com duas portas laterais, acentos para 3 ocupantes sendo um motorista, direção hidráulica, farol de neblina, trava elétrica, alarme, conjunto de tapetes, som CD player, MP3 e USB, acompanha o veículo: macaco, chave de rodas, triângulo de sinalização, pneu estepe, manuais de bordo, faixas refletivas e demais equipamentos de segurança exigidos pelo CONTRAN. O 1º emplacamento em nome da Codevasf, com taxas e impostos quitados. Logomarca da CODEVASF silkada em local visível. Garantia mínima de 12 meses. </t>
    </r>
  </si>
  <si>
    <r>
      <t xml:space="preserve">Empresa 1: </t>
    </r>
    <r>
      <rPr>
        <sz val="7"/>
        <rFont val="Arial"/>
        <family val="2"/>
      </rPr>
      <t>VOLKSWAGEM</t>
    </r>
  </si>
  <si>
    <r>
      <t xml:space="preserve">Empresa 2: </t>
    </r>
    <r>
      <rPr>
        <sz val="7"/>
        <rFont val="Arial"/>
        <family val="2"/>
      </rPr>
      <t>FIAT</t>
    </r>
  </si>
  <si>
    <r>
      <t xml:space="preserve">Empresa 3: </t>
    </r>
    <r>
      <rPr>
        <sz val="7"/>
        <rFont val="Arial"/>
        <family val="2"/>
      </rPr>
      <t>RENAULT</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</si>
</sst>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quot;R$&quot;\ #,##0.00;\-&quot;R$&quot;\ #,##0.00"/>
    <numFmt numFmtId="44" formatCode="_-&quot;R$&quot;\ * #,##0.00_-;\-&quot;R$&quot;\ * #,##0.00_-;_-&quot;R$&quot;\ * &quot;-&quot;??_-;_-@_-"/>
    <numFmt numFmtId="43" formatCode="_-* #,##0.00_-;\-* #,##0.00_-;_-* &quot;-&quot;??_-;_-@_-"/>
    <numFmt numFmtId="164" formatCode="_(* #,##0.00_);_(* \(#,##0.00\);_(* &quot;-&quot;??_);_(@_)"/>
    <numFmt numFmtId="165" formatCode="#,##0.00_ ;\-#,##0.00\ "/>
    <numFmt numFmtId="166" formatCode="_(&quot;R$ &quot;* #,##0.00_);_(&quot;R$ &quot;* \(#,##0.00\);_(&quot;R$ &quot;* &quot;-&quot;??_);_(@_)"/>
    <numFmt numFmtId="167" formatCode="dd/mm/yy;@"/>
    <numFmt numFmtId="168" formatCode="0.0000"/>
  </numFmts>
  <fonts count="38">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0"/>
      <name val="MS Sans Serif"/>
      <family val="2"/>
    </font>
    <font>
      <sz val="8"/>
      <name val="Arial"/>
      <family val="2"/>
    </font>
    <font>
      <b/>
      <sz val="7"/>
      <name val="Arial "/>
    </font>
    <font>
      <sz val="7"/>
      <name val="Arial "/>
    </font>
    <font>
      <b/>
      <sz val="6"/>
      <name val="Arial "/>
    </font>
    <font>
      <sz val="6"/>
      <name val="Arial "/>
    </font>
    <font>
      <sz val="7"/>
      <name val="Arial"/>
      <family val="2"/>
    </font>
    <font>
      <b/>
      <sz val="7"/>
      <color rgb="FFFF0000"/>
      <name val="Arial"/>
      <family val="2"/>
    </font>
    <font>
      <sz val="7"/>
      <color rgb="FFFF0000"/>
      <name val="Arial"/>
      <family val="2"/>
    </font>
    <font>
      <sz val="8"/>
      <color rgb="FFFF0000"/>
      <name val="Arial"/>
      <family val="2"/>
    </font>
    <font>
      <sz val="6"/>
      <color rgb="FFFF0000"/>
      <name val="Arial"/>
      <family val="2"/>
    </font>
    <font>
      <b/>
      <sz val="7.5"/>
      <name val="Arial"/>
      <family val="2"/>
    </font>
    <font>
      <sz val="7.5"/>
      <name val="Arial"/>
      <family val="2"/>
    </font>
    <font>
      <u/>
      <sz val="7.5"/>
      <name val="Arial"/>
      <family val="2"/>
    </font>
    <font>
      <b/>
      <sz val="7"/>
      <name val="Arial"/>
      <family val="2"/>
    </font>
    <font>
      <sz val="7"/>
      <name val="Calibri"/>
      <family val="2"/>
      <scheme val="minor"/>
    </font>
    <font>
      <b/>
      <sz val="8"/>
      <name val="Arial "/>
    </font>
    <font>
      <u/>
      <sz val="7"/>
      <name val="Arial "/>
    </font>
  </fonts>
  <fills count="2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6"/>
        <bgColor indexed="64"/>
      </patternFill>
    </fill>
    <fill>
      <patternFill patternType="solid">
        <fgColor theme="2"/>
        <bgColor indexed="64"/>
      </patternFill>
    </fill>
    <fill>
      <patternFill patternType="solid">
        <fgColor theme="5" tint="0.79998168889431442"/>
        <bgColor indexed="64"/>
      </patternFill>
    </fill>
  </fills>
  <borders count="2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s>
  <cellStyleXfs count="69">
    <xf numFmtId="0" fontId="0" fillId="0" borderId="0"/>
    <xf numFmtId="44" fontId="1"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0" fontId="3" fillId="0" borderId="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5" fillId="6" borderId="0" applyNumberFormat="0" applyBorder="0" applyAlignment="0" applyProtection="0"/>
    <xf numFmtId="0" fontId="6" fillId="18" borderId="6" applyNumberFormat="0" applyAlignment="0" applyProtection="0"/>
    <xf numFmtId="0" fontId="7" fillId="19" borderId="7" applyNumberFormat="0" applyAlignment="0" applyProtection="0"/>
    <xf numFmtId="0" fontId="8" fillId="0" borderId="8" applyNumberFormat="0" applyFill="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23" borderId="0" applyNumberFormat="0" applyBorder="0" applyAlignment="0" applyProtection="0"/>
    <xf numFmtId="0" fontId="9" fillId="9" borderId="6" applyNumberFormat="0" applyAlignment="0" applyProtection="0"/>
    <xf numFmtId="0" fontId="10" fillId="5" borderId="0" applyNumberFormat="0" applyBorder="0" applyAlignment="0" applyProtection="0"/>
    <xf numFmtId="44" fontId="2" fillId="0" borderId="0" applyFill="0" applyBorder="0" applyAlignment="0" applyProtection="0"/>
    <xf numFmtId="44" fontId="2" fillId="0" borderId="0" applyFill="0" applyBorder="0" applyAlignment="0" applyProtection="0"/>
    <xf numFmtId="166" fontId="2" fillId="0" borderId="0" applyFill="0" applyBorder="0" applyAlignment="0" applyProtection="0"/>
    <xf numFmtId="0" fontId="11" fillId="24" borderId="0" applyNumberFormat="0" applyBorder="0" applyAlignment="0" applyProtection="0"/>
    <xf numFmtId="0" fontId="2" fillId="0" borderId="0"/>
    <xf numFmtId="0" fontId="2" fillId="0" borderId="0"/>
    <xf numFmtId="0" fontId="20" fillId="0" borderId="0"/>
    <xf numFmtId="0" fontId="2" fillId="0" borderId="0"/>
    <xf numFmtId="0" fontId="1" fillId="0" borderId="0"/>
    <xf numFmtId="0" fontId="2" fillId="25" borderId="9" applyNumberFormat="0" applyFont="0" applyAlignment="0" applyProtection="0"/>
    <xf numFmtId="9" fontId="2" fillId="0" borderId="0" applyFill="0" applyBorder="0" applyAlignment="0" applyProtection="0"/>
    <xf numFmtId="0" fontId="12" fillId="18" borderId="10" applyNumberFormat="0" applyAlignment="0" applyProtection="0"/>
    <xf numFmtId="43" fontId="2" fillId="0" borderId="0" applyFont="0" applyFill="0" applyBorder="0" applyAlignment="0" applyProtection="0"/>
    <xf numFmtId="40" fontId="20" fillId="0" borderId="0" applyFill="0" applyBorder="0" applyAlignment="0" applyProtection="0"/>
    <xf numFmtId="40" fontId="20" fillId="0" borderId="0" applyFill="0" applyBorder="0" applyAlignment="0" applyProtection="0"/>
    <xf numFmtId="167" fontId="2" fillId="0" borderId="0" applyFill="0" applyBorder="0" applyAlignment="0" applyProtection="0"/>
    <xf numFmtId="43" fontId="2" fillId="0" borderId="0" applyFont="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0" borderId="12" applyNumberFormat="0" applyFill="0" applyAlignment="0" applyProtection="0"/>
    <xf numFmtId="0" fontId="18" fillId="0" borderId="13" applyNumberFormat="0" applyFill="0" applyAlignment="0" applyProtection="0"/>
    <xf numFmtId="0" fontId="18" fillId="0" borderId="0" applyNumberFormat="0" applyFill="0" applyBorder="0" applyAlignment="0" applyProtection="0"/>
    <xf numFmtId="0" fontId="19" fillId="0" borderId="14" applyNumberFormat="0" applyFill="0" applyAlignment="0" applyProtection="0"/>
    <xf numFmtId="43" fontId="1" fillId="0" borderId="0" applyFont="0" applyFill="0" applyBorder="0" applyAlignment="0" applyProtection="0"/>
    <xf numFmtId="43" fontId="2" fillId="0" borderId="0" applyFont="0" applyFill="0" applyBorder="0" applyAlignment="0" applyProtection="0"/>
    <xf numFmtId="9" fontId="1" fillId="0" borderId="0" applyFont="0" applyFill="0" applyBorder="0" applyAlignment="0" applyProtection="0"/>
  </cellStyleXfs>
  <cellXfs count="82">
    <xf numFmtId="0" fontId="0" fillId="0" borderId="0" xfId="0"/>
    <xf numFmtId="0" fontId="21" fillId="0" borderId="0" xfId="2" applyFont="1" applyAlignment="1">
      <alignment vertical="center"/>
    </xf>
    <xf numFmtId="0" fontId="22" fillId="26" borderId="1" xfId="0" applyFont="1" applyFill="1" applyBorder="1" applyAlignment="1">
      <alignment horizontal="center" vertical="center" wrapText="1"/>
    </xf>
    <xf numFmtId="0" fontId="22" fillId="26" borderId="2" xfId="0" applyFont="1" applyFill="1" applyBorder="1" applyAlignment="1">
      <alignment horizontal="center" vertical="center" wrapText="1"/>
    </xf>
    <xf numFmtId="0" fontId="22" fillId="26" borderId="4"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4" xfId="0" applyFont="1" applyFill="1" applyBorder="1" applyAlignment="1">
      <alignment horizontal="center" vertical="center" wrapText="1"/>
    </xf>
    <xf numFmtId="7" fontId="23" fillId="0" borderId="1" xfId="1" applyNumberFormat="1" applyFont="1" applyFill="1" applyBorder="1" applyAlignment="1">
      <alignment horizontal="right" vertical="center" wrapText="1"/>
    </xf>
    <xf numFmtId="165" fontId="22" fillId="3" borderId="2" xfId="1" applyNumberFormat="1" applyFont="1" applyFill="1" applyBorder="1" applyAlignment="1">
      <alignment vertical="center" wrapText="1"/>
    </xf>
    <xf numFmtId="0" fontId="24" fillId="0" borderId="0" xfId="0" applyFont="1" applyBorder="1" applyAlignment="1">
      <alignment horizontal="center" vertical="center" wrapText="1"/>
    </xf>
    <xf numFmtId="0" fontId="23" fillId="28" borderId="1" xfId="0" applyFont="1" applyFill="1" applyBorder="1" applyAlignment="1">
      <alignment horizontal="center" vertical="center" wrapText="1"/>
    </xf>
    <xf numFmtId="0" fontId="23" fillId="28" borderId="2" xfId="0" applyFont="1" applyFill="1" applyBorder="1" applyAlignment="1">
      <alignment horizontal="center" vertical="center" wrapText="1"/>
    </xf>
    <xf numFmtId="0" fontId="23" fillId="28" borderId="4" xfId="0" applyFont="1" applyFill="1" applyBorder="1" applyAlignment="1">
      <alignment horizontal="center" vertical="center" wrapText="1"/>
    </xf>
    <xf numFmtId="7" fontId="23" fillId="28" borderId="1" xfId="1" applyNumberFormat="1" applyFont="1" applyFill="1" applyBorder="1" applyAlignment="1">
      <alignment horizontal="right" vertical="center" wrapText="1"/>
    </xf>
    <xf numFmtId="7" fontId="21" fillId="0" borderId="0" xfId="2" applyNumberFormat="1" applyFont="1" applyAlignment="1">
      <alignment vertical="center"/>
    </xf>
    <xf numFmtId="165" fontId="25" fillId="0" borderId="0" xfId="0" applyNumberFormat="1" applyFont="1" applyBorder="1" applyAlignment="1">
      <alignment horizontal="center" vertical="center"/>
    </xf>
    <xf numFmtId="0" fontId="23" fillId="28" borderId="2" xfId="0" applyFont="1" applyFill="1" applyBorder="1" applyAlignment="1">
      <alignment horizontal="justify" vertical="center" wrapText="1"/>
    </xf>
    <xf numFmtId="0" fontId="29" fillId="0" borderId="0" xfId="2" applyFont="1" applyAlignment="1">
      <alignment vertical="center"/>
    </xf>
    <xf numFmtId="0" fontId="30" fillId="0" borderId="0" xfId="2" applyFont="1" applyAlignment="1">
      <alignment vertical="top"/>
    </xf>
    <xf numFmtId="0" fontId="28" fillId="0" borderId="0" xfId="2" applyFont="1" applyAlignment="1">
      <alignment horizontal="left" vertical="center"/>
    </xf>
    <xf numFmtId="0" fontId="28" fillId="0" borderId="0" xfId="2" applyFont="1" applyAlignment="1">
      <alignment vertical="center"/>
    </xf>
    <xf numFmtId="0" fontId="31" fillId="2" borderId="1" xfId="2" applyFont="1" applyFill="1" applyBorder="1" applyAlignment="1">
      <alignment horizontal="center" vertical="center" wrapText="1"/>
    </xf>
    <xf numFmtId="0" fontId="32" fillId="0" borderId="2" xfId="2" applyFont="1" applyFill="1" applyBorder="1" applyAlignment="1">
      <alignment horizontal="center" vertical="center"/>
    </xf>
    <xf numFmtId="0" fontId="32" fillId="0" borderId="3" xfId="2" applyFont="1" applyFill="1" applyBorder="1" applyAlignment="1">
      <alignment horizontal="center" vertical="center"/>
    </xf>
    <xf numFmtId="0" fontId="32" fillId="0" borderId="4" xfId="2" applyFont="1" applyFill="1" applyBorder="1" applyAlignment="1">
      <alignment horizontal="center" vertical="center"/>
    </xf>
    <xf numFmtId="0" fontId="32" fillId="0" borderId="1" xfId="2" applyFont="1" applyFill="1" applyBorder="1" applyAlignment="1">
      <alignment horizontal="justify" vertical="center" wrapText="1"/>
    </xf>
    <xf numFmtId="7" fontId="33" fillId="0" borderId="1" xfId="1" applyNumberFormat="1" applyFont="1" applyFill="1" applyBorder="1" applyAlignment="1">
      <alignment vertical="center"/>
    </xf>
    <xf numFmtId="7" fontId="31" fillId="0" borderId="1" xfId="1" applyNumberFormat="1" applyFont="1" applyBorder="1" applyAlignment="1">
      <alignment horizontal="center" vertical="center"/>
    </xf>
    <xf numFmtId="0" fontId="26" fillId="0" borderId="0" xfId="2" applyFont="1" applyAlignment="1">
      <alignment horizontal="right" vertical="center"/>
    </xf>
    <xf numFmtId="0" fontId="26" fillId="0" borderId="0" xfId="2" applyFont="1" applyAlignment="1">
      <alignment vertical="center" wrapText="1"/>
    </xf>
    <xf numFmtId="7" fontId="25" fillId="0" borderId="0" xfId="1" applyNumberFormat="1" applyFont="1" applyFill="1" applyBorder="1" applyAlignment="1">
      <alignment horizontal="center" vertical="center" wrapText="1"/>
    </xf>
    <xf numFmtId="0" fontId="23" fillId="0" borderId="0" xfId="0" applyFont="1" applyBorder="1"/>
    <xf numFmtId="168" fontId="23" fillId="0" borderId="0" xfId="0" applyNumberFormat="1" applyFont="1" applyBorder="1"/>
    <xf numFmtId="0" fontId="23" fillId="0" borderId="0" xfId="0" applyFont="1"/>
    <xf numFmtId="0" fontId="23" fillId="0" borderId="0" xfId="0" applyFont="1" applyAlignment="1">
      <alignment horizontal="center" vertical="center"/>
    </xf>
    <xf numFmtId="0" fontId="23" fillId="0" borderId="0" xfId="0" applyFont="1" applyBorder="1" applyAlignment="1">
      <alignment horizontal="center" vertical="center"/>
    </xf>
    <xf numFmtId="2" fontId="23" fillId="0" borderId="20" xfId="0" applyNumberFormat="1" applyFont="1" applyBorder="1" applyAlignment="1">
      <alignment horizontal="center" vertical="center"/>
    </xf>
    <xf numFmtId="10" fontId="23" fillId="0" borderId="0" xfId="68" applyNumberFormat="1" applyFont="1"/>
    <xf numFmtId="44" fontId="23" fillId="0" borderId="0" xfId="1" applyFont="1" applyAlignment="1">
      <alignment horizontal="center" vertical="center"/>
    </xf>
    <xf numFmtId="7" fontId="23" fillId="0" borderId="0" xfId="0" applyNumberFormat="1" applyFont="1" applyAlignment="1">
      <alignment horizontal="center" vertical="center"/>
    </xf>
    <xf numFmtId="44" fontId="23" fillId="0" borderId="0" xfId="0" applyNumberFormat="1" applyFont="1"/>
    <xf numFmtId="44" fontId="25" fillId="0" borderId="0" xfId="0" applyNumberFormat="1" applyFont="1" applyBorder="1" applyAlignment="1">
      <alignment horizontal="center" vertical="center"/>
    </xf>
    <xf numFmtId="165" fontId="23" fillId="0" borderId="0" xfId="0" applyNumberFormat="1" applyFont="1"/>
    <xf numFmtId="165" fontId="36" fillId="0" borderId="0" xfId="0" applyNumberFormat="1" applyFont="1"/>
    <xf numFmtId="165" fontId="24" fillId="0" borderId="0" xfId="0" applyNumberFormat="1" applyFont="1" applyBorder="1" applyAlignment="1">
      <alignment horizontal="center" vertical="center"/>
    </xf>
    <xf numFmtId="0" fontId="25" fillId="0" borderId="0" xfId="0" applyFont="1" applyBorder="1" applyAlignment="1">
      <alignment horizontal="center" vertical="center"/>
    </xf>
    <xf numFmtId="0" fontId="23" fillId="0" borderId="2" xfId="0" applyFont="1" applyBorder="1" applyAlignment="1">
      <alignment horizontal="justify" vertical="center" wrapText="1"/>
    </xf>
    <xf numFmtId="0" fontId="22" fillId="28" borderId="2" xfId="0" applyFont="1" applyFill="1" applyBorder="1" applyAlignment="1">
      <alignment horizontal="justify" vertical="center" wrapText="1"/>
    </xf>
    <xf numFmtId="0" fontId="23" fillId="0" borderId="2" xfId="0" applyFont="1" applyFill="1" applyBorder="1" applyAlignment="1">
      <alignment horizontal="justify" vertical="center" wrapText="1"/>
    </xf>
    <xf numFmtId="0" fontId="35" fillId="27" borderId="20" xfId="0" applyFont="1" applyFill="1" applyBorder="1" applyAlignment="1">
      <alignment horizontal="center" vertical="center"/>
    </xf>
    <xf numFmtId="7" fontId="25" fillId="0" borderId="0" xfId="1" applyNumberFormat="1" applyFont="1" applyFill="1" applyBorder="1" applyAlignment="1">
      <alignment horizontal="center" vertical="center" wrapText="1"/>
    </xf>
    <xf numFmtId="168" fontId="22" fillId="0" borderId="20" xfId="0" applyNumberFormat="1" applyFont="1" applyBorder="1" applyAlignment="1">
      <alignment horizontal="center" vertical="center" wrapText="1"/>
    </xf>
    <xf numFmtId="0" fontId="22" fillId="0" borderId="0" xfId="0" applyFont="1" applyAlignment="1">
      <alignment horizontal="center" vertical="center" wrapText="1"/>
    </xf>
    <xf numFmtId="0" fontId="22" fillId="3" borderId="2" xfId="0" applyFont="1" applyFill="1" applyBorder="1" applyAlignment="1">
      <alignment horizontal="right" vertical="center" wrapText="1"/>
    </xf>
    <xf numFmtId="0" fontId="22" fillId="3" borderId="3" xfId="0" applyFont="1" applyFill="1" applyBorder="1" applyAlignment="1">
      <alignment horizontal="right" vertical="center" wrapText="1"/>
    </xf>
    <xf numFmtId="0" fontId="22" fillId="3" borderId="4" xfId="0" applyFont="1" applyFill="1" applyBorder="1" applyAlignment="1">
      <alignment horizontal="right" vertical="center" wrapText="1"/>
    </xf>
    <xf numFmtId="0" fontId="34" fillId="0" borderId="5" xfId="2" applyFont="1" applyFill="1" applyBorder="1" applyAlignment="1">
      <alignment horizontal="justify" vertical="center" wrapText="1"/>
    </xf>
    <xf numFmtId="0" fontId="27" fillId="0" borderId="0" xfId="2" applyFont="1" applyAlignment="1">
      <alignment horizontal="justify" vertical="center" wrapText="1"/>
    </xf>
    <xf numFmtId="0" fontId="26" fillId="0" borderId="0" xfId="2" applyFont="1" applyFill="1" applyAlignment="1">
      <alignment horizontal="justify" vertical="center" wrapText="1"/>
    </xf>
    <xf numFmtId="0" fontId="31" fillId="26" borderId="2" xfId="2" applyFont="1" applyFill="1" applyBorder="1" applyAlignment="1">
      <alignment horizontal="center" vertical="center" wrapText="1"/>
    </xf>
    <xf numFmtId="0" fontId="31" fillId="26" borderId="3" xfId="2" applyFont="1" applyFill="1" applyBorder="1" applyAlignment="1">
      <alignment horizontal="center" vertical="center" wrapText="1"/>
    </xf>
    <xf numFmtId="0" fontId="31" fillId="26" borderId="4" xfId="2" applyFont="1" applyFill="1" applyBorder="1" applyAlignment="1">
      <alignment horizontal="center" vertical="center" wrapText="1"/>
    </xf>
    <xf numFmtId="0" fontId="31" fillId="2" borderId="18" xfId="2" applyFont="1" applyFill="1" applyBorder="1" applyAlignment="1">
      <alignment horizontal="center" vertical="center"/>
    </xf>
    <xf numFmtId="0" fontId="31" fillId="2" borderId="5" xfId="2" applyFont="1" applyFill="1" applyBorder="1" applyAlignment="1">
      <alignment horizontal="center" vertical="center"/>
    </xf>
    <xf numFmtId="0" fontId="31" fillId="2" borderId="19" xfId="2" applyFont="1" applyFill="1" applyBorder="1" applyAlignment="1">
      <alignment horizontal="center" vertical="center"/>
    </xf>
    <xf numFmtId="0" fontId="31" fillId="2" borderId="15" xfId="2" applyFont="1" applyFill="1" applyBorder="1" applyAlignment="1">
      <alignment horizontal="center" vertical="center"/>
    </xf>
    <xf numFmtId="0" fontId="31" fillId="2" borderId="16" xfId="2" applyFont="1" applyFill="1" applyBorder="1" applyAlignment="1">
      <alignment horizontal="center" vertical="center"/>
    </xf>
    <xf numFmtId="0" fontId="31" fillId="2" borderId="17" xfId="2" applyFont="1" applyFill="1" applyBorder="1" applyAlignment="1">
      <alignment horizontal="center" vertical="center"/>
    </xf>
    <xf numFmtId="0" fontId="31" fillId="2" borderId="1" xfId="2" applyFont="1" applyFill="1" applyBorder="1" applyAlignment="1">
      <alignment horizontal="center" vertical="center"/>
    </xf>
    <xf numFmtId="0" fontId="31" fillId="2" borderId="2" xfId="2" applyFont="1" applyFill="1" applyBorder="1" applyAlignment="1">
      <alignment horizontal="center" vertical="center"/>
    </xf>
    <xf numFmtId="0" fontId="31" fillId="2" borderId="3" xfId="2" applyFont="1" applyFill="1" applyBorder="1" applyAlignment="1">
      <alignment horizontal="center" vertical="center"/>
    </xf>
    <xf numFmtId="0" fontId="31" fillId="2" borderId="4" xfId="2" applyFont="1" applyFill="1" applyBorder="1" applyAlignment="1">
      <alignment horizontal="center" vertical="center"/>
    </xf>
    <xf numFmtId="2" fontId="31" fillId="2" borderId="1" xfId="2" applyNumberFormat="1" applyFont="1" applyFill="1" applyBorder="1" applyAlignment="1">
      <alignment horizontal="center" vertical="center" wrapText="1"/>
    </xf>
    <xf numFmtId="0" fontId="34" fillId="0" borderId="0" xfId="2" applyFont="1" applyAlignment="1">
      <alignment horizontal="justify" vertical="center" wrapText="1"/>
    </xf>
    <xf numFmtId="0" fontId="27" fillId="0" borderId="0" xfId="2" applyFont="1" applyAlignment="1">
      <alignment horizontal="left" vertical="center" wrapText="1"/>
    </xf>
    <xf numFmtId="0" fontId="26" fillId="0" borderId="0" xfId="2" applyFont="1" applyAlignment="1">
      <alignment horizontal="justify" vertical="center" wrapText="1"/>
    </xf>
    <xf numFmtId="0" fontId="28" fillId="0" borderId="0" xfId="2" applyFont="1" applyAlignment="1">
      <alignment horizontal="justify" vertical="center" wrapText="1"/>
    </xf>
    <xf numFmtId="0" fontId="28" fillId="0" borderId="0" xfId="2" applyFont="1" applyAlignment="1">
      <alignment horizontal="left" vertical="center"/>
    </xf>
    <xf numFmtId="0" fontId="28" fillId="0" borderId="0" xfId="2" applyFont="1" applyAlignment="1">
      <alignment vertical="center"/>
    </xf>
    <xf numFmtId="0" fontId="37" fillId="0" borderId="4" xfId="0" applyFont="1" applyFill="1" applyBorder="1" applyAlignment="1">
      <alignment horizontal="center" vertical="center" wrapText="1"/>
    </xf>
    <xf numFmtId="0" fontId="37" fillId="0" borderId="0" xfId="0" applyFont="1" applyBorder="1" applyAlignment="1">
      <alignment horizontal="center" vertical="center"/>
    </xf>
  </cellXfs>
  <cellStyles count="69">
    <cellStyle name="20% - Ênfase1 2" xfId="8"/>
    <cellStyle name="20% - Ênfase2 2" xfId="9"/>
    <cellStyle name="20% - Ênfase3 2" xfId="10"/>
    <cellStyle name="20% - Ênfase4 2" xfId="11"/>
    <cellStyle name="20% - Ênfase5 2" xfId="12"/>
    <cellStyle name="20% - Ênfase6 2" xfId="13"/>
    <cellStyle name="40% - Ênfase1 2" xfId="14"/>
    <cellStyle name="40% - Ênfase2 2" xfId="15"/>
    <cellStyle name="40% - Ênfase3 2" xfId="16"/>
    <cellStyle name="40% - Ênfase4 2" xfId="17"/>
    <cellStyle name="40% - Ênfase5 2" xfId="18"/>
    <cellStyle name="40% - Ênfase6 2" xfId="19"/>
    <cellStyle name="60% - Ênfase1 2" xfId="20"/>
    <cellStyle name="60% - Ênfase2 2" xfId="21"/>
    <cellStyle name="60% - Ênfase3 2" xfId="22"/>
    <cellStyle name="60% - Ênfase4 2" xfId="23"/>
    <cellStyle name="60% - Ênfase5 2" xfId="24"/>
    <cellStyle name="60% - Ênfase6 2" xfId="25"/>
    <cellStyle name="Bom 2" xfId="26"/>
    <cellStyle name="Cálculo 2" xfId="27"/>
    <cellStyle name="Célula de Verificação 2" xfId="28"/>
    <cellStyle name="Célula Vinculada 2" xfId="29"/>
    <cellStyle name="Ênfase1 2" xfId="30"/>
    <cellStyle name="Ênfase2 2" xfId="31"/>
    <cellStyle name="Ênfase3 2" xfId="32"/>
    <cellStyle name="Ênfase4 2" xfId="33"/>
    <cellStyle name="Ênfase5 2" xfId="34"/>
    <cellStyle name="Ênfase6 2" xfId="35"/>
    <cellStyle name="Entrada 2" xfId="36"/>
    <cellStyle name="Moeda" xfId="1" builtinId="4"/>
    <cellStyle name="Moeda 2" xfId="38"/>
    <cellStyle name="Moeda 2 2" xfId="39"/>
    <cellStyle name="Moeda 3" xfId="40"/>
    <cellStyle name="Neutro 2" xfId="41"/>
    <cellStyle name="Normal" xfId="0" builtinId="0"/>
    <cellStyle name="Normal 10" xfId="42"/>
    <cellStyle name="Normal 2" xfId="7"/>
    <cellStyle name="Normal 2 2" xfId="43"/>
    <cellStyle name="Normal 2 3" xfId="44"/>
    <cellStyle name="Normal 3" xfId="45"/>
    <cellStyle name="Normal 4" xfId="2"/>
    <cellStyle name="Normal 6" xfId="46"/>
    <cellStyle name="Normal 7 2" xfId="3"/>
    <cellStyle name="Nota 2" xfId="47"/>
    <cellStyle name="Percentagem" xfId="68" builtinId="5"/>
    <cellStyle name="Porcentagem 2" xfId="4"/>
    <cellStyle name="Porcentagem 2 2" xfId="48"/>
    <cellStyle name="Ruim 2" xfId="37"/>
    <cellStyle name="Saída 2" xfId="49"/>
    <cellStyle name="Separador de milhares 2" xfId="50"/>
    <cellStyle name="Separador de milhares 2 2" xfId="51"/>
    <cellStyle name="Separador de milhares 2 2 2" xfId="52"/>
    <cellStyle name="Separador de milhares 3" xfId="53"/>
    <cellStyle name="Separador de milhares 4" xfId="54"/>
    <cellStyle name="Separador de milhares 5" xfId="55"/>
    <cellStyle name="Separador de milhares 6" xfId="56"/>
    <cellStyle name="Separador de milhares 7" xfId="57"/>
    <cellStyle name="Texto de Aviso 2" xfId="58"/>
    <cellStyle name="Texto Explicativo 2" xfId="59"/>
    <cellStyle name="Título 1 2" xfId="61"/>
    <cellStyle name="Título 2 2" xfId="62"/>
    <cellStyle name="Título 3 2" xfId="63"/>
    <cellStyle name="Título 4 2" xfId="64"/>
    <cellStyle name="Título 5" xfId="60"/>
    <cellStyle name="Total 2" xfId="65"/>
    <cellStyle name="Vírgula 2" xfId="6"/>
    <cellStyle name="Vírgula 2 2" xfId="5"/>
    <cellStyle name="Vírgula 3" xfId="67"/>
    <cellStyle name="Vírgula 6" xfId="66"/>
  </cellStyles>
  <dxfs count="0"/>
  <tableStyles count="0" defaultTableStyle="TableStyleMedium2" defaultPivotStyle="PivotStyleLight16"/>
  <colors>
    <mruColors>
      <color rgb="FFFDE9D9"/>
      <color rgb="FF2E150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file:///C:\Users\giselia.melo\Downloads\01%20Itens%2001%20e%2002%20-%20Caminh&#227;o%20Coletor%20Compactador\Emp%203%20-%20Caminh&#227;o%20Coletor%20Compactador%20-%20CNH%20(Ata).pdf" TargetMode="External"/><Relationship Id="rId2" Type="http://schemas.openxmlformats.org/officeDocument/2006/relationships/hyperlink" Target="file:///C:\Users\giselia.melo\Downloads\01%20Itens%2001%20e%2002%20-%20Caminh&#227;o%20Coletor%20Compactador\Emp%202%20-%20Caminh&#227;o%20Coletor%20Compactador%20-%20M&#244;naco%201_2.pdf" TargetMode="External"/><Relationship Id="rId1" Type="http://schemas.openxmlformats.org/officeDocument/2006/relationships/hyperlink" Target="file:///C:\Users\giselia.melo\Downloads\01%20Itens%2001%20e%2002%20-%20Caminh&#227;o%20Coletor%20Compactador\Emp%201%20-%20Caminh&#227;o%20Coletor%20Compactador%20-%20Mardisa%201_2.doc"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tabSelected="1" view="pageBreakPreview" zoomScale="150" zoomScaleNormal="110" zoomScaleSheetLayoutView="150" workbookViewId="0">
      <pane ySplit="2" topLeftCell="A3" activePane="bottomLeft" state="frozen"/>
      <selection pane="bottomLeft" activeCell="J3" sqref="J3"/>
    </sheetView>
  </sheetViews>
  <sheetFormatPr defaultRowHeight="9"/>
  <cols>
    <col min="1" max="1" width="4" style="34" customWidth="1"/>
    <col min="2" max="2" width="6" style="34" customWidth="1"/>
    <col min="3" max="3" width="45.5703125" style="34" customWidth="1"/>
    <col min="4" max="4" width="6.7109375" style="34" customWidth="1"/>
    <col min="5" max="5" width="3.7109375" style="34" customWidth="1"/>
    <col min="6" max="6" width="4.5703125" style="34" customWidth="1"/>
    <col min="7" max="7" width="10.28515625" style="34" customWidth="1"/>
    <col min="8" max="8" width="12.140625" style="34" customWidth="1"/>
    <col min="9" max="9" width="7.7109375" style="46" customWidth="1"/>
    <col min="10" max="10" width="4.140625" style="32" customWidth="1"/>
    <col min="11" max="11" width="5.7109375" style="33" hidden="1" customWidth="1"/>
    <col min="12" max="12" width="5.7109375" style="34" hidden="1" customWidth="1"/>
    <col min="13" max="13" width="9.28515625" style="34" hidden="1" customWidth="1"/>
    <col min="14" max="16" width="9.140625" style="34"/>
    <col min="17" max="17" width="10.28515625" style="34" bestFit="1" customWidth="1"/>
    <col min="18" max="18" width="9.140625" style="34"/>
    <col min="19" max="19" width="9.7109375" style="35" hidden="1" customWidth="1"/>
    <col min="20" max="16384" width="9.140625" style="34"/>
  </cols>
  <sheetData>
    <row r="1" spans="1:19" ht="20.25" customHeight="1">
      <c r="A1" s="53" t="s">
        <v>15</v>
      </c>
      <c r="B1" s="53"/>
      <c r="C1" s="53"/>
      <c r="D1" s="53"/>
      <c r="E1" s="53"/>
      <c r="F1" s="53"/>
      <c r="G1" s="53"/>
      <c r="H1" s="53"/>
      <c r="I1" s="10"/>
    </row>
    <row r="2" spans="1:19" ht="27" customHeight="1">
      <c r="A2" s="2" t="s">
        <v>0</v>
      </c>
      <c r="B2" s="3" t="s">
        <v>6</v>
      </c>
      <c r="C2" s="3" t="s">
        <v>16</v>
      </c>
      <c r="D2" s="2" t="s">
        <v>17</v>
      </c>
      <c r="E2" s="4" t="s">
        <v>13</v>
      </c>
      <c r="F2" s="4" t="s">
        <v>18</v>
      </c>
      <c r="G2" s="2" t="s">
        <v>19</v>
      </c>
      <c r="H2" s="2" t="s">
        <v>20</v>
      </c>
      <c r="I2" s="31"/>
      <c r="K2" s="52" t="s">
        <v>27</v>
      </c>
      <c r="L2" s="52"/>
    </row>
    <row r="3" spans="1:19" ht="177.75" customHeight="1">
      <c r="A3" s="11">
        <v>1</v>
      </c>
      <c r="B3" s="12">
        <v>471979</v>
      </c>
      <c r="C3" s="17" t="s">
        <v>31</v>
      </c>
      <c r="D3" s="11" t="s">
        <v>21</v>
      </c>
      <c r="E3" s="13" t="s">
        <v>5</v>
      </c>
      <c r="F3" s="13">
        <v>19</v>
      </c>
      <c r="G3" s="14">
        <v>516207.05</v>
      </c>
      <c r="H3" s="14">
        <f>F3*G3</f>
        <v>9807933.9499999993</v>
      </c>
      <c r="I3" s="31"/>
      <c r="J3" s="81"/>
      <c r="K3" s="50">
        <v>20</v>
      </c>
      <c r="L3" s="37">
        <f>ROUNDDOWN(K3*0.75,0)</f>
        <v>15</v>
      </c>
      <c r="M3" s="38">
        <f>L3/K3</f>
        <v>0.75</v>
      </c>
      <c r="Q3" s="39"/>
      <c r="S3" s="40">
        <f>G3-Q3</f>
        <v>516207.05</v>
      </c>
    </row>
    <row r="4" spans="1:19" ht="177" customHeight="1">
      <c r="A4" s="5">
        <v>2</v>
      </c>
      <c r="B4" s="6">
        <v>471979</v>
      </c>
      <c r="C4" s="49" t="s">
        <v>31</v>
      </c>
      <c r="D4" s="5" t="s">
        <v>22</v>
      </c>
      <c r="E4" s="7" t="s">
        <v>5</v>
      </c>
      <c r="F4" s="7">
        <v>1</v>
      </c>
      <c r="G4" s="8">
        <f>G3</f>
        <v>516207.05</v>
      </c>
      <c r="H4" s="8">
        <f t="shared" ref="H4:H12" si="0">F4*G4</f>
        <v>516207.05</v>
      </c>
      <c r="I4" s="31"/>
      <c r="J4" s="36"/>
      <c r="K4" s="50"/>
      <c r="L4" s="37">
        <f>ROUNDUP(K3*0.25,0)</f>
        <v>5</v>
      </c>
      <c r="M4" s="38">
        <f>L4/K3</f>
        <v>0.25</v>
      </c>
      <c r="Q4" s="39"/>
      <c r="S4" s="40">
        <f t="shared" ref="S4:S12" si="1">G4-Q4</f>
        <v>516207.05</v>
      </c>
    </row>
    <row r="5" spans="1:19" ht="153">
      <c r="A5" s="11">
        <v>3</v>
      </c>
      <c r="B5" s="12">
        <v>214879</v>
      </c>
      <c r="C5" s="17" t="s">
        <v>39</v>
      </c>
      <c r="D5" s="11" t="s">
        <v>21</v>
      </c>
      <c r="E5" s="13" t="s">
        <v>5</v>
      </c>
      <c r="F5" s="13">
        <v>11</v>
      </c>
      <c r="G5" s="14">
        <v>381363.9</v>
      </c>
      <c r="H5" s="14">
        <f t="shared" si="0"/>
        <v>4195002.9000000004</v>
      </c>
      <c r="I5" s="51"/>
      <c r="J5" s="36"/>
      <c r="K5" s="50">
        <v>15</v>
      </c>
      <c r="L5" s="37">
        <f>ROUNDDOWN(K5*0.75,0)</f>
        <v>11</v>
      </c>
      <c r="M5" s="38">
        <f>L5/K5</f>
        <v>0.73333333333333328</v>
      </c>
      <c r="Q5" s="39"/>
      <c r="S5" s="40">
        <f t="shared" si="1"/>
        <v>381363.9</v>
      </c>
    </row>
    <row r="6" spans="1:19" ht="153">
      <c r="A6" s="5">
        <v>4</v>
      </c>
      <c r="B6" s="6">
        <v>214879</v>
      </c>
      <c r="C6" s="49" t="s">
        <v>39</v>
      </c>
      <c r="D6" s="5" t="s">
        <v>22</v>
      </c>
      <c r="E6" s="7" t="s">
        <v>5</v>
      </c>
      <c r="F6" s="7">
        <v>1</v>
      </c>
      <c r="G6" s="8">
        <f>G5</f>
        <v>381363.9</v>
      </c>
      <c r="H6" s="8">
        <f t="shared" si="0"/>
        <v>381363.9</v>
      </c>
      <c r="I6" s="51"/>
      <c r="J6" s="36"/>
      <c r="K6" s="50"/>
      <c r="L6" s="37">
        <f>ROUNDUP(K5*0.25,0)</f>
        <v>4</v>
      </c>
      <c r="M6" s="38">
        <f>L6/K5</f>
        <v>0.26666666666666666</v>
      </c>
      <c r="Q6" s="39"/>
      <c r="S6" s="40">
        <f t="shared" si="1"/>
        <v>381363.9</v>
      </c>
    </row>
    <row r="7" spans="1:19" ht="152.25" customHeight="1">
      <c r="A7" s="11">
        <v>5</v>
      </c>
      <c r="B7" s="12">
        <v>214905</v>
      </c>
      <c r="C7" s="17" t="s">
        <v>32</v>
      </c>
      <c r="D7" s="11" t="s">
        <v>21</v>
      </c>
      <c r="E7" s="13" t="s">
        <v>5</v>
      </c>
      <c r="F7" s="13">
        <v>14</v>
      </c>
      <c r="G7" s="14">
        <v>423902</v>
      </c>
      <c r="H7" s="14">
        <f t="shared" si="0"/>
        <v>5934628</v>
      </c>
      <c r="I7" s="51"/>
      <c r="J7" s="36"/>
      <c r="K7" s="50">
        <v>15</v>
      </c>
      <c r="L7" s="37">
        <f>ROUNDDOWN(K7*0.75,0)</f>
        <v>11</v>
      </c>
      <c r="M7" s="38">
        <f>L7/K7</f>
        <v>0.73333333333333328</v>
      </c>
      <c r="Q7" s="39"/>
      <c r="S7" s="40">
        <f t="shared" si="1"/>
        <v>423902</v>
      </c>
    </row>
    <row r="8" spans="1:19" ht="150" customHeight="1">
      <c r="A8" s="5">
        <v>6</v>
      </c>
      <c r="B8" s="6">
        <v>214905</v>
      </c>
      <c r="C8" s="49" t="s">
        <v>32</v>
      </c>
      <c r="D8" s="5" t="s">
        <v>22</v>
      </c>
      <c r="E8" s="7" t="s">
        <v>5</v>
      </c>
      <c r="F8" s="7">
        <v>1</v>
      </c>
      <c r="G8" s="8">
        <f>G7</f>
        <v>423902</v>
      </c>
      <c r="H8" s="8">
        <f t="shared" si="0"/>
        <v>423902</v>
      </c>
      <c r="I8" s="51"/>
      <c r="J8" s="36"/>
      <c r="K8" s="50"/>
      <c r="L8" s="37">
        <f>ROUNDUP(K7*0.25,0)</f>
        <v>4</v>
      </c>
      <c r="M8" s="38">
        <f>L8/K7</f>
        <v>0.26666666666666666</v>
      </c>
      <c r="Q8" s="39"/>
      <c r="S8" s="40">
        <f t="shared" si="1"/>
        <v>423902</v>
      </c>
    </row>
    <row r="9" spans="1:19" ht="140.25" customHeight="1">
      <c r="A9" s="11">
        <v>7</v>
      </c>
      <c r="B9" s="12">
        <v>4294</v>
      </c>
      <c r="C9" s="17" t="s">
        <v>40</v>
      </c>
      <c r="D9" s="11" t="s">
        <v>21</v>
      </c>
      <c r="E9" s="13" t="s">
        <v>5</v>
      </c>
      <c r="F9" s="13">
        <v>19</v>
      </c>
      <c r="G9" s="14">
        <v>365878.73</v>
      </c>
      <c r="H9" s="14">
        <f t="shared" si="0"/>
        <v>6951695.8699999992</v>
      </c>
      <c r="I9" s="51"/>
      <c r="J9" s="36"/>
      <c r="K9" s="50">
        <v>12</v>
      </c>
      <c r="L9" s="37">
        <f>ROUNDDOWN(K9*0.75,0)</f>
        <v>9</v>
      </c>
      <c r="M9" s="38">
        <f>L9/K9</f>
        <v>0.75</v>
      </c>
      <c r="Q9" s="39"/>
      <c r="S9" s="40">
        <f t="shared" si="1"/>
        <v>365878.73</v>
      </c>
    </row>
    <row r="10" spans="1:19" ht="142.5" customHeight="1">
      <c r="A10" s="5">
        <v>8</v>
      </c>
      <c r="B10" s="6">
        <v>4294</v>
      </c>
      <c r="C10" s="49" t="s">
        <v>40</v>
      </c>
      <c r="D10" s="5" t="s">
        <v>22</v>
      </c>
      <c r="E10" s="7" t="s">
        <v>5</v>
      </c>
      <c r="F10" s="7">
        <v>1</v>
      </c>
      <c r="G10" s="8">
        <f>G9</f>
        <v>365878.73</v>
      </c>
      <c r="H10" s="8">
        <f t="shared" si="0"/>
        <v>365878.73</v>
      </c>
      <c r="I10" s="51"/>
      <c r="J10" s="36"/>
      <c r="K10" s="50"/>
      <c r="L10" s="37">
        <f>ROUNDUP(K9*0.25,0)</f>
        <v>3</v>
      </c>
      <c r="M10" s="38">
        <f>L10/K9</f>
        <v>0.25</v>
      </c>
      <c r="Q10" s="39"/>
      <c r="S10" s="40">
        <f t="shared" si="1"/>
        <v>365878.73</v>
      </c>
    </row>
    <row r="11" spans="1:19" ht="90">
      <c r="A11" s="11">
        <v>9</v>
      </c>
      <c r="B11" s="12">
        <v>1937</v>
      </c>
      <c r="C11" s="17" t="s">
        <v>41</v>
      </c>
      <c r="D11" s="11" t="s">
        <v>21</v>
      </c>
      <c r="E11" s="13" t="s">
        <v>5</v>
      </c>
      <c r="F11" s="13">
        <v>40</v>
      </c>
      <c r="G11" s="14">
        <v>253782.85</v>
      </c>
      <c r="H11" s="14">
        <f t="shared" si="0"/>
        <v>10151314</v>
      </c>
      <c r="I11" s="51"/>
      <c r="J11" s="36"/>
      <c r="K11" s="50">
        <v>29</v>
      </c>
      <c r="L11" s="37">
        <f>ROUNDDOWN(K11*0.75,0)</f>
        <v>21</v>
      </c>
      <c r="M11" s="38">
        <f>L11/K11</f>
        <v>0.72413793103448276</v>
      </c>
      <c r="Q11" s="39"/>
      <c r="S11" s="40">
        <f t="shared" si="1"/>
        <v>253782.85</v>
      </c>
    </row>
    <row r="12" spans="1:19" ht="90">
      <c r="A12" s="5">
        <v>10</v>
      </c>
      <c r="B12" s="6">
        <v>1937</v>
      </c>
      <c r="C12" s="49" t="s">
        <v>41</v>
      </c>
      <c r="D12" s="5" t="s">
        <v>22</v>
      </c>
      <c r="E12" s="7" t="s">
        <v>5</v>
      </c>
      <c r="F12" s="7">
        <v>1</v>
      </c>
      <c r="G12" s="8">
        <f>G11</f>
        <v>253782.85</v>
      </c>
      <c r="H12" s="8">
        <f t="shared" si="0"/>
        <v>253782.85</v>
      </c>
      <c r="I12" s="51"/>
      <c r="J12" s="36"/>
      <c r="K12" s="50"/>
      <c r="L12" s="37">
        <f>ROUNDUP(K11*0.25,0)</f>
        <v>8</v>
      </c>
      <c r="M12" s="38">
        <f>L12/K11</f>
        <v>0.27586206896551724</v>
      </c>
      <c r="Q12" s="39"/>
      <c r="S12" s="40">
        <f t="shared" si="1"/>
        <v>253782.85</v>
      </c>
    </row>
    <row r="13" spans="1:19" ht="153">
      <c r="A13" s="11">
        <v>11</v>
      </c>
      <c r="B13" s="12">
        <v>75531</v>
      </c>
      <c r="C13" s="17" t="s">
        <v>42</v>
      </c>
      <c r="D13" s="11" t="s">
        <v>21</v>
      </c>
      <c r="E13" s="13" t="s">
        <v>5</v>
      </c>
      <c r="F13" s="13">
        <v>8</v>
      </c>
      <c r="G13" s="14">
        <v>338276.53</v>
      </c>
      <c r="H13" s="14">
        <f>F13*G13</f>
        <v>2706212.24</v>
      </c>
      <c r="I13" s="51"/>
      <c r="J13" s="36"/>
      <c r="K13" s="50">
        <v>5</v>
      </c>
      <c r="L13" s="37">
        <f>ROUNDDOWN(K13*0.75,0)</f>
        <v>3</v>
      </c>
      <c r="M13" s="38">
        <f>L13/K13</f>
        <v>0.6</v>
      </c>
      <c r="Q13" s="39"/>
      <c r="S13" s="40">
        <f>G13-Q13</f>
        <v>338276.53</v>
      </c>
    </row>
    <row r="14" spans="1:19" ht="153">
      <c r="A14" s="5">
        <v>12</v>
      </c>
      <c r="B14" s="6">
        <v>75531</v>
      </c>
      <c r="C14" s="49" t="s">
        <v>42</v>
      </c>
      <c r="D14" s="5" t="s">
        <v>22</v>
      </c>
      <c r="E14" s="7" t="s">
        <v>5</v>
      </c>
      <c r="F14" s="7">
        <v>1</v>
      </c>
      <c r="G14" s="8">
        <f>G13</f>
        <v>338276.53</v>
      </c>
      <c r="H14" s="8">
        <f>F14*G14</f>
        <v>338276.53</v>
      </c>
      <c r="I14" s="51"/>
      <c r="J14" s="36"/>
      <c r="K14" s="50"/>
      <c r="L14" s="37">
        <f>ROUNDUP(K13*0.25,0)</f>
        <v>2</v>
      </c>
      <c r="M14" s="38">
        <f>L14/K13</f>
        <v>0.4</v>
      </c>
      <c r="Q14" s="39"/>
      <c r="S14" s="40">
        <f>G14-Q14</f>
        <v>338276.53</v>
      </c>
    </row>
    <row r="15" spans="1:19" ht="150" customHeight="1">
      <c r="A15" s="11">
        <v>13</v>
      </c>
      <c r="B15" s="12">
        <v>150070</v>
      </c>
      <c r="C15" s="48" t="s">
        <v>36</v>
      </c>
      <c r="D15" s="11" t="s">
        <v>21</v>
      </c>
      <c r="E15" s="13" t="s">
        <v>5</v>
      </c>
      <c r="F15" s="13">
        <v>14</v>
      </c>
      <c r="G15" s="14">
        <v>113124.88</v>
      </c>
      <c r="H15" s="14">
        <f t="shared" ref="H15:H16" si="2">F15*G15</f>
        <v>1583748.32</v>
      </c>
      <c r="I15" s="51"/>
      <c r="J15" s="36"/>
      <c r="K15" s="50">
        <v>12</v>
      </c>
      <c r="L15" s="37">
        <f>ROUNDDOWN(K15*0.75,0)</f>
        <v>9</v>
      </c>
      <c r="M15" s="38">
        <f>L15/K15</f>
        <v>0.75</v>
      </c>
      <c r="Q15" s="39"/>
      <c r="S15" s="40">
        <f t="shared" ref="S15:S16" si="3">G15-Q15</f>
        <v>113124.88</v>
      </c>
    </row>
    <row r="16" spans="1:19" ht="148.5" customHeight="1">
      <c r="A16" s="5">
        <v>14</v>
      </c>
      <c r="B16" s="6">
        <v>150070</v>
      </c>
      <c r="C16" s="47" t="s">
        <v>37</v>
      </c>
      <c r="D16" s="5" t="s">
        <v>22</v>
      </c>
      <c r="E16" s="80" t="s">
        <v>5</v>
      </c>
      <c r="F16" s="7">
        <v>1</v>
      </c>
      <c r="G16" s="8">
        <f>G15</f>
        <v>113124.88</v>
      </c>
      <c r="H16" s="8">
        <f t="shared" si="2"/>
        <v>113124.88</v>
      </c>
      <c r="I16" s="51"/>
      <c r="J16" s="36"/>
      <c r="K16" s="50"/>
      <c r="L16" s="37">
        <f>ROUNDUP(K15*0.25,0)</f>
        <v>3</v>
      </c>
      <c r="M16" s="38">
        <f>L16/K15</f>
        <v>0.25</v>
      </c>
      <c r="Q16" s="39"/>
      <c r="S16" s="40">
        <f t="shared" si="3"/>
        <v>113124.88</v>
      </c>
    </row>
    <row r="17" spans="1:19" hidden="1">
      <c r="A17" s="11">
        <v>15</v>
      </c>
      <c r="B17" s="12">
        <v>150068</v>
      </c>
      <c r="C17" s="17"/>
      <c r="D17" s="11" t="s">
        <v>21</v>
      </c>
      <c r="E17" s="13" t="s">
        <v>5</v>
      </c>
      <c r="F17" s="13">
        <f t="shared" ref="F17" si="4">L17</f>
        <v>7</v>
      </c>
      <c r="G17" s="14">
        <f>Cotações!H60</f>
        <v>0</v>
      </c>
      <c r="H17" s="14">
        <f t="shared" ref="H17:H18" si="5">F17*G17</f>
        <v>0</v>
      </c>
      <c r="I17" s="51"/>
      <c r="J17" s="36"/>
      <c r="K17" s="50">
        <v>10</v>
      </c>
      <c r="L17" s="37">
        <f>ROUNDDOWN(K17*0.75,0)</f>
        <v>7</v>
      </c>
      <c r="M17" s="38">
        <f>L17/K17</f>
        <v>0.7</v>
      </c>
      <c r="Q17" s="39"/>
      <c r="S17" s="40">
        <f t="shared" ref="S17:S18" si="6">G17-Q17</f>
        <v>0</v>
      </c>
    </row>
    <row r="18" spans="1:19" ht="27" hidden="1">
      <c r="A18" s="5">
        <v>16</v>
      </c>
      <c r="B18" s="6">
        <v>150068</v>
      </c>
      <c r="C18" s="47"/>
      <c r="D18" s="5" t="s">
        <v>22</v>
      </c>
      <c r="E18" s="7" t="s">
        <v>5</v>
      </c>
      <c r="F18" s="7">
        <f>L18</f>
        <v>3</v>
      </c>
      <c r="G18" s="8">
        <f>G17</f>
        <v>0</v>
      </c>
      <c r="H18" s="8">
        <f t="shared" si="5"/>
        <v>0</v>
      </c>
      <c r="I18" s="51"/>
      <c r="J18" s="36"/>
      <c r="K18" s="50"/>
      <c r="L18" s="37">
        <f>ROUNDUP(K17*0.25,0)</f>
        <v>3</v>
      </c>
      <c r="M18" s="38">
        <f>L18/K17</f>
        <v>0.3</v>
      </c>
      <c r="Q18" s="39"/>
      <c r="S18" s="40">
        <f t="shared" si="6"/>
        <v>0</v>
      </c>
    </row>
    <row r="19" spans="1:19" ht="19.5" customHeight="1">
      <c r="A19" s="54" t="s">
        <v>8</v>
      </c>
      <c r="B19" s="55"/>
      <c r="C19" s="55"/>
      <c r="D19" s="55"/>
      <c r="E19" s="55"/>
      <c r="F19" s="55"/>
      <c r="G19" s="56"/>
      <c r="H19" s="9">
        <f>SUM(H3:H18)</f>
        <v>43723071.220000014</v>
      </c>
      <c r="I19" s="16"/>
    </row>
    <row r="20" spans="1:19">
      <c r="H20" s="41"/>
      <c r="I20" s="42"/>
    </row>
    <row r="21" spans="1:19">
      <c r="H21" s="43"/>
      <c r="I21" s="16"/>
    </row>
    <row r="23" spans="1:19">
      <c r="H23" s="43"/>
      <c r="I23" s="16"/>
    </row>
    <row r="24" spans="1:19">
      <c r="H24" s="43"/>
      <c r="I24" s="16"/>
    </row>
    <row r="31" spans="1:19">
      <c r="H31" s="43"/>
      <c r="I31" s="16"/>
    </row>
    <row r="35" spans="7:9" ht="11.25" hidden="1">
      <c r="H35" s="44">
        <v>63075252.25</v>
      </c>
      <c r="I35" s="45"/>
    </row>
    <row r="37" spans="7:9" hidden="1">
      <c r="H37" s="43">
        <f>H35-H19</f>
        <v>19352181.029999986</v>
      </c>
    </row>
    <row r="40" spans="7:9">
      <c r="G40" s="43"/>
    </row>
  </sheetData>
  <autoFilter ref="A2:H19"/>
  <mergeCells count="18">
    <mergeCell ref="A1:H1"/>
    <mergeCell ref="A19:G19"/>
    <mergeCell ref="I7:I8"/>
    <mergeCell ref="I9:I10"/>
    <mergeCell ref="I11:I12"/>
    <mergeCell ref="I13:I14"/>
    <mergeCell ref="I15:I16"/>
    <mergeCell ref="K3:K4"/>
    <mergeCell ref="K2:L2"/>
    <mergeCell ref="I5:I6"/>
    <mergeCell ref="K5:K6"/>
    <mergeCell ref="K7:K8"/>
    <mergeCell ref="K15:K16"/>
    <mergeCell ref="I17:I18"/>
    <mergeCell ref="K17:K18"/>
    <mergeCell ref="K9:K10"/>
    <mergeCell ref="K11:K12"/>
    <mergeCell ref="K13:K14"/>
  </mergeCells>
  <pageMargins left="0.47244094488188981" right="0.47244094488188981" top="0.39370078740157483" bottom="0.39370078740157483" header="0.59055118110236227" footer="0.15748031496062992"/>
  <pageSetup paperSize="9" orientation="portrait" r:id="rId1"/>
  <ignoredErrors>
    <ignoredError sqref="G10 G1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view="pageBreakPreview" zoomScale="115" zoomScaleNormal="115" zoomScaleSheetLayoutView="115" workbookViewId="0">
      <selection activeCell="D71" sqref="D71"/>
    </sheetView>
  </sheetViews>
  <sheetFormatPr defaultColWidth="8.85546875" defaultRowHeight="11.25"/>
  <cols>
    <col min="1" max="1" width="2.42578125" style="1" customWidth="1"/>
    <col min="2" max="2" width="1.85546875" style="1" bestFit="1" customWidth="1"/>
    <col min="3" max="3" width="2.42578125" style="1" customWidth="1"/>
    <col min="4" max="4" width="80.140625" style="1" customWidth="1"/>
    <col min="5" max="7" width="14.7109375" style="1" customWidth="1"/>
    <col min="8" max="8" width="14.42578125" style="1" customWidth="1"/>
    <col min="9" max="9" width="10" style="1" customWidth="1"/>
    <col min="10" max="10" width="16.7109375" style="1" customWidth="1"/>
    <col min="11" max="11" width="20.140625" style="1" customWidth="1"/>
    <col min="12" max="12" width="10.85546875" style="1" customWidth="1"/>
    <col min="13" max="13" width="8.85546875" style="1"/>
    <col min="14" max="14" width="12.140625" style="1" customWidth="1"/>
    <col min="15" max="15" width="13.140625" style="1" customWidth="1"/>
    <col min="16" max="16" width="12.85546875" style="1" customWidth="1"/>
    <col min="17" max="16384" width="8.85546875" style="1"/>
  </cols>
  <sheetData>
    <row r="1" spans="1:10" ht="20.100000000000001" customHeight="1">
      <c r="A1" s="60" t="s">
        <v>3</v>
      </c>
      <c r="B1" s="61"/>
      <c r="C1" s="61"/>
      <c r="D1" s="61"/>
      <c r="E1" s="61"/>
      <c r="F1" s="61"/>
      <c r="G1" s="61"/>
      <c r="H1" s="62"/>
    </row>
    <row r="2" spans="1:10" ht="15" customHeight="1">
      <c r="A2" s="63" t="s">
        <v>23</v>
      </c>
      <c r="B2" s="64"/>
      <c r="C2" s="65"/>
      <c r="D2" s="69" t="s">
        <v>14</v>
      </c>
      <c r="E2" s="70" t="s">
        <v>1</v>
      </c>
      <c r="F2" s="71"/>
      <c r="G2" s="72"/>
      <c r="H2" s="73" t="s">
        <v>2</v>
      </c>
    </row>
    <row r="3" spans="1:10" ht="15" customHeight="1">
      <c r="A3" s="66"/>
      <c r="B3" s="67"/>
      <c r="C3" s="68"/>
      <c r="D3" s="69"/>
      <c r="E3" s="22" t="s">
        <v>9</v>
      </c>
      <c r="F3" s="22" t="s">
        <v>10</v>
      </c>
      <c r="G3" s="22" t="s">
        <v>11</v>
      </c>
      <c r="H3" s="73"/>
    </row>
    <row r="4" spans="1:10" ht="122.25" customHeight="1">
      <c r="A4" s="23">
        <f>Veículos!A3</f>
        <v>1</v>
      </c>
      <c r="B4" s="24" t="s">
        <v>26</v>
      </c>
      <c r="C4" s="25">
        <f>A4+1</f>
        <v>2</v>
      </c>
      <c r="D4" s="26" t="str">
        <f>Veículos!C3</f>
        <v xml:space="preserve">Caminhão leve com coletor compactador de resíduos sólidos, novo, novo, ano de fabricação corrente, transmissão 4x2, ano de fabricação corrente, zero Km, cor branca, potência mínima 180 CV, cintos de segurança de 03 (três) pontos, bancos em tecido, regulagem de altura de direção, ar condionado, PBT (legal) mínimo 16.000 kg. Direção hidráulica. O compactador deve ser novo, montado, capacidade mínima de lixo compactado 10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caixa de chorume capacidade mínima 90 Litros, teto em chapa lisa, cilindro de dupla ação e sistema de carregamento traseiro, plataforma traseira para no mínimo 04 pessoas, garras de sustentação para operadores, iluminação na praça de carga traseira para trabalho noturno, faixas refletivas e demais equipamentos de segurança exigidos pelo CONTRAN. O 1º emplacamento em favor da Codevasf, com taxas e impostos quitados. Logomarca da CODEVASF silkada em local visível. Garantia mínima de 12 meses. </v>
      </c>
      <c r="E4" s="27">
        <v>489000</v>
      </c>
      <c r="F4" s="27">
        <v>535000</v>
      </c>
      <c r="G4" s="27">
        <v>528000</v>
      </c>
      <c r="H4" s="28">
        <f>ROUND((AVERAGE(E4:G4)),2)</f>
        <v>517333.33</v>
      </c>
    </row>
    <row r="5" spans="1:10" ht="21.95" customHeight="1">
      <c r="A5" s="57" t="s">
        <v>35</v>
      </c>
      <c r="B5" s="57"/>
      <c r="C5" s="57"/>
      <c r="D5" s="57"/>
      <c r="E5" s="57"/>
      <c r="F5" s="57"/>
      <c r="G5" s="29" t="s">
        <v>28</v>
      </c>
      <c r="H5" s="30"/>
    </row>
    <row r="6" spans="1:10" ht="21.95" customHeight="1">
      <c r="A6" s="74" t="s">
        <v>33</v>
      </c>
      <c r="B6" s="58"/>
      <c r="C6" s="58"/>
      <c r="D6" s="58"/>
      <c r="E6" s="58"/>
      <c r="F6" s="58"/>
      <c r="G6" s="29" t="s">
        <v>28</v>
      </c>
      <c r="H6" s="30"/>
    </row>
    <row r="7" spans="1:10" ht="21.95" customHeight="1">
      <c r="A7" s="76" t="s">
        <v>34</v>
      </c>
      <c r="B7" s="77"/>
      <c r="C7" s="77"/>
      <c r="D7" s="77"/>
      <c r="E7" s="77"/>
      <c r="F7" s="77"/>
      <c r="G7" s="29" t="s">
        <v>28</v>
      </c>
      <c r="H7" s="30"/>
    </row>
    <row r="8" spans="1:10" ht="21.95" customHeight="1">
      <c r="A8" s="79"/>
      <c r="B8" s="79"/>
      <c r="C8" s="79"/>
      <c r="D8" s="79"/>
      <c r="E8" s="79"/>
      <c r="F8" s="79"/>
      <c r="G8" s="79"/>
      <c r="H8" s="18"/>
    </row>
    <row r="9" spans="1:10" ht="20.100000000000001" customHeight="1">
      <c r="A9" s="60" t="s">
        <v>4</v>
      </c>
      <c r="B9" s="61"/>
      <c r="C9" s="61"/>
      <c r="D9" s="61"/>
      <c r="E9" s="61"/>
      <c r="F9" s="61"/>
      <c r="G9" s="61"/>
      <c r="H9" s="62"/>
    </row>
    <row r="10" spans="1:10" ht="15" customHeight="1">
      <c r="A10" s="63" t="s">
        <v>23</v>
      </c>
      <c r="B10" s="64"/>
      <c r="C10" s="65"/>
      <c r="D10" s="69" t="s">
        <v>14</v>
      </c>
      <c r="E10" s="70" t="s">
        <v>1</v>
      </c>
      <c r="F10" s="71"/>
      <c r="G10" s="72"/>
      <c r="H10" s="73" t="s">
        <v>2</v>
      </c>
    </row>
    <row r="11" spans="1:10" ht="15" customHeight="1">
      <c r="A11" s="66"/>
      <c r="B11" s="67"/>
      <c r="C11" s="68"/>
      <c r="D11" s="69"/>
      <c r="E11" s="22" t="s">
        <v>9</v>
      </c>
      <c r="F11" s="22" t="s">
        <v>10</v>
      </c>
      <c r="G11" s="22" t="s">
        <v>11</v>
      </c>
      <c r="H11" s="73"/>
    </row>
    <row r="12" spans="1:10" ht="123" customHeight="1">
      <c r="A12" s="23">
        <f>Veículos!A5</f>
        <v>3</v>
      </c>
      <c r="B12" s="24" t="s">
        <v>26</v>
      </c>
      <c r="C12" s="25">
        <f>A12+1</f>
        <v>4</v>
      </c>
      <c r="D12" s="26" t="str">
        <f>Veículos!C5</f>
        <v>Caminhão com Baú Frigorífico, novo, ano de fabricação corrente, zero Km, diesel, potência mínima do motor de 150 cv, direção hidráulica, embreagem de acionamento hidráulico, ar condicionado, jogo de tapetes emborrachados, insulfime, sistema de som AM/FM, CD-player-MP3, autofalantes instalados e demais utensílios exigidos por lei. Baú tipo frigorífico em fibra de vidro na cor branca, com isolamento térmico em poliuretano, com aparelho de refrigeração acoplado com capacidade de resfriamento de -10ºC, Comprimento de 2,8m, volume mínimo de 9m³, com capacidade de carga útil mais carroceria de 2.100 kg, controlador digital de temperatura, termômetro na porta traseira, porta traseira de duas folhas, cortina de PVC, gancheiras, prateleiras em aço inoxidável, portas traseira e lateral com dupla borracha de vedação, assoalho tipo sanduíche com revestimento interno em alumínio canaletado, faixas refletivas e demais equipamentos de segurança exigidos pelo CONTRAN. O 1º emplacamento em favor da Codevasf, com taxas e impostos quitados. Logomarca da CODEVASF silkada em local visível. Garantia mínima de 12 meses.</v>
      </c>
      <c r="E12" s="27">
        <v>370000</v>
      </c>
      <c r="F12" s="27">
        <v>399000</v>
      </c>
      <c r="G12" s="27">
        <v>357000</v>
      </c>
      <c r="H12" s="28">
        <f>ROUND((AVERAGE(E12:G12)),2)</f>
        <v>375333.33</v>
      </c>
      <c r="I12" s="15"/>
      <c r="J12" s="15"/>
    </row>
    <row r="13" spans="1:10" ht="21.95" customHeight="1">
      <c r="A13" s="57" t="s">
        <v>35</v>
      </c>
      <c r="B13" s="57"/>
      <c r="C13" s="57"/>
      <c r="D13" s="57"/>
      <c r="E13" s="57"/>
      <c r="F13" s="57"/>
      <c r="G13" s="29" t="s">
        <v>28</v>
      </c>
      <c r="H13" s="30"/>
    </row>
    <row r="14" spans="1:10" ht="21.95" customHeight="1">
      <c r="A14" s="74" t="s">
        <v>33</v>
      </c>
      <c r="B14" s="58"/>
      <c r="C14" s="58"/>
      <c r="D14" s="58"/>
      <c r="E14" s="58"/>
      <c r="F14" s="58"/>
      <c r="G14" s="29" t="s">
        <v>28</v>
      </c>
      <c r="H14" s="30"/>
    </row>
    <row r="15" spans="1:10" ht="21.95" customHeight="1">
      <c r="A15" s="76" t="s">
        <v>34</v>
      </c>
      <c r="B15" s="77"/>
      <c r="C15" s="77"/>
      <c r="D15" s="77"/>
      <c r="E15" s="77"/>
      <c r="F15" s="77"/>
      <c r="G15" s="29" t="s">
        <v>28</v>
      </c>
      <c r="H15" s="30"/>
    </row>
    <row r="16" spans="1:10" ht="21.95" customHeight="1">
      <c r="A16" s="78"/>
      <c r="B16" s="78"/>
      <c r="C16" s="78"/>
      <c r="D16" s="78"/>
      <c r="E16" s="78"/>
      <c r="F16" s="78"/>
      <c r="G16" s="78"/>
      <c r="H16" s="19"/>
    </row>
    <row r="17" spans="1:8" ht="20.100000000000001" customHeight="1">
      <c r="A17" s="60" t="s">
        <v>7</v>
      </c>
      <c r="B17" s="61"/>
      <c r="C17" s="61"/>
      <c r="D17" s="61"/>
      <c r="E17" s="61"/>
      <c r="F17" s="61"/>
      <c r="G17" s="61"/>
      <c r="H17" s="62"/>
    </row>
    <row r="18" spans="1:8" ht="15" customHeight="1">
      <c r="A18" s="63" t="s">
        <v>23</v>
      </c>
      <c r="B18" s="64"/>
      <c r="C18" s="65"/>
      <c r="D18" s="69" t="s">
        <v>14</v>
      </c>
      <c r="E18" s="70" t="s">
        <v>1</v>
      </c>
      <c r="F18" s="71"/>
      <c r="G18" s="72"/>
      <c r="H18" s="73" t="s">
        <v>2</v>
      </c>
    </row>
    <row r="19" spans="1:8" ht="15" customHeight="1">
      <c r="A19" s="66"/>
      <c r="B19" s="67"/>
      <c r="C19" s="68"/>
      <c r="D19" s="69"/>
      <c r="E19" s="22" t="s">
        <v>9</v>
      </c>
      <c r="F19" s="22" t="s">
        <v>10</v>
      </c>
      <c r="G19" s="22" t="s">
        <v>11</v>
      </c>
      <c r="H19" s="73"/>
    </row>
    <row r="20" spans="1:8" ht="108.75" customHeight="1">
      <c r="A20" s="23">
        <f>Veículos!A7</f>
        <v>5</v>
      </c>
      <c r="B20" s="24" t="s">
        <v>26</v>
      </c>
      <c r="C20" s="25">
        <f>A20+1</f>
        <v>6</v>
      </c>
      <c r="D20" s="26" t="str">
        <f>Veículos!C7</f>
        <v>Caminhão toco equipado com (pipa) mínimo 7.000 litros, potência mínima 180 cv, ano de fabricação corrente, zero Km, cor branca, ar condicionado, PBT (legal) mínimo 14.000 kg, combustível diesel, cinto de segurança de 03 (três) pontos,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cardan para auto-carregamento e vazão mínima de 60 m³/h, com sistema traseiro para aspersão de água, chuveiro traseiro e bico de pato lateral, faixas refletivas e demais equipamentos de segurança exigidos pelo CONTRAN, pára-choque traseiro articulado com pintura zebrada, proteção lateral. O 1º emplacamento em nome da Codevasf, com taxas e impostos quitados, com logomarca da CODEVASF silkada nas portas. Garantia mínima de 12 meses.</v>
      </c>
      <c r="E20" s="27">
        <v>403000</v>
      </c>
      <c r="F20" s="27">
        <v>475000</v>
      </c>
      <c r="G20" s="27">
        <v>438000</v>
      </c>
      <c r="H20" s="28">
        <f>ROUND((AVERAGE(E20:G20)),2)</f>
        <v>438666.67</v>
      </c>
    </row>
    <row r="21" spans="1:8" ht="21.95" customHeight="1">
      <c r="A21" s="57" t="s">
        <v>35</v>
      </c>
      <c r="B21" s="57"/>
      <c r="C21" s="57"/>
      <c r="D21" s="57"/>
      <c r="E21" s="57"/>
      <c r="F21" s="57"/>
      <c r="G21" s="29" t="s">
        <v>28</v>
      </c>
      <c r="H21" s="30"/>
    </row>
    <row r="22" spans="1:8" ht="21.95" customHeight="1">
      <c r="A22" s="74" t="s">
        <v>33</v>
      </c>
      <c r="B22" s="58"/>
      <c r="C22" s="58"/>
      <c r="D22" s="58"/>
      <c r="E22" s="58"/>
      <c r="F22" s="58"/>
      <c r="G22" s="29" t="s">
        <v>28</v>
      </c>
      <c r="H22" s="30"/>
    </row>
    <row r="23" spans="1:8" ht="31.5" customHeight="1">
      <c r="A23" s="76" t="s">
        <v>34</v>
      </c>
      <c r="B23" s="77"/>
      <c r="C23" s="77"/>
      <c r="D23" s="77"/>
      <c r="E23" s="77"/>
      <c r="F23" s="77"/>
      <c r="G23" s="29" t="s">
        <v>28</v>
      </c>
      <c r="H23" s="30"/>
    </row>
    <row r="24" spans="1:8">
      <c r="A24" s="20"/>
      <c r="B24" s="20"/>
      <c r="C24" s="20"/>
      <c r="D24" s="20"/>
      <c r="E24" s="20"/>
      <c r="F24" s="20"/>
      <c r="G24" s="20"/>
      <c r="H24" s="18"/>
    </row>
    <row r="25" spans="1:8" ht="20.100000000000001" customHeight="1">
      <c r="A25" s="60" t="s">
        <v>12</v>
      </c>
      <c r="B25" s="61"/>
      <c r="C25" s="61"/>
      <c r="D25" s="61"/>
      <c r="E25" s="61"/>
      <c r="F25" s="61"/>
      <c r="G25" s="61"/>
      <c r="H25" s="62"/>
    </row>
    <row r="26" spans="1:8" ht="15" customHeight="1">
      <c r="A26" s="63" t="s">
        <v>23</v>
      </c>
      <c r="B26" s="64"/>
      <c r="C26" s="65"/>
      <c r="D26" s="69" t="s">
        <v>14</v>
      </c>
      <c r="E26" s="70" t="s">
        <v>1</v>
      </c>
      <c r="F26" s="71"/>
      <c r="G26" s="72"/>
      <c r="H26" s="73" t="s">
        <v>2</v>
      </c>
    </row>
    <row r="27" spans="1:8" ht="15" customHeight="1">
      <c r="A27" s="66"/>
      <c r="B27" s="67"/>
      <c r="C27" s="68"/>
      <c r="D27" s="69"/>
      <c r="E27" s="22" t="s">
        <v>9</v>
      </c>
      <c r="F27" s="22" t="s">
        <v>10</v>
      </c>
      <c r="G27" s="22" t="s">
        <v>11</v>
      </c>
      <c r="H27" s="73"/>
    </row>
    <row r="28" spans="1:8" ht="114" customHeight="1">
      <c r="A28" s="23">
        <f>Veículos!A9</f>
        <v>7</v>
      </c>
      <c r="B28" s="24" t="s">
        <v>26</v>
      </c>
      <c r="C28" s="25">
        <f>A28+1</f>
        <v>8</v>
      </c>
      <c r="D28" s="26" t="str">
        <f>Veículos!C9</f>
        <v>Caminhão basculante, potência mínima 160 CV, novo, ano de fabricação corrente, zero Km, cor banca, ar condicionado, cinto de segurança de 03 (três) pontos, carga útil com equipamento (implemento) mínima de 8.500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suporte para pá, sistema elétrico e lanternas conforme normas CNT, caixa de ferramentas, faixas refletivas e demais equipamentos de segurança exigidos pelo CONTRAN. O 1º emplacamento em nome da Codevasf, com taxas e impostos quitados, com logomarca da CODEVASF silkada nas portas. Garantia mínima de 12 meses.</v>
      </c>
      <c r="E28" s="27">
        <v>392500</v>
      </c>
      <c r="F28" s="27">
        <v>473000</v>
      </c>
      <c r="G28" s="27">
        <v>378000</v>
      </c>
      <c r="H28" s="28">
        <f>ROUND((AVERAGE(E28:G28)),2)</f>
        <v>414500</v>
      </c>
    </row>
    <row r="29" spans="1:8" ht="21.95" customHeight="1">
      <c r="A29" s="57" t="s">
        <v>35</v>
      </c>
      <c r="B29" s="57"/>
      <c r="C29" s="57"/>
      <c r="D29" s="57"/>
      <c r="E29" s="57"/>
      <c r="F29" s="57"/>
      <c r="G29" s="29" t="s">
        <v>28</v>
      </c>
      <c r="H29" s="30"/>
    </row>
    <row r="30" spans="1:8" ht="21.95" customHeight="1">
      <c r="A30" s="74" t="s">
        <v>33</v>
      </c>
      <c r="B30" s="58"/>
      <c r="C30" s="58"/>
      <c r="D30" s="58"/>
      <c r="E30" s="58"/>
      <c r="F30" s="58"/>
      <c r="G30" s="29" t="s">
        <v>28</v>
      </c>
      <c r="H30" s="30"/>
    </row>
    <row r="31" spans="1:8" ht="21.95" customHeight="1">
      <c r="A31" s="76" t="s">
        <v>34</v>
      </c>
      <c r="B31" s="77"/>
      <c r="C31" s="77"/>
      <c r="D31" s="77"/>
      <c r="E31" s="77"/>
      <c r="F31" s="77"/>
      <c r="G31" s="29" t="s">
        <v>28</v>
      </c>
      <c r="H31" s="21"/>
    </row>
    <row r="32" spans="1:8" ht="21.95" customHeight="1">
      <c r="A32" s="78"/>
      <c r="B32" s="78"/>
      <c r="C32" s="78"/>
      <c r="D32" s="78"/>
      <c r="E32" s="78"/>
      <c r="F32" s="78"/>
      <c r="G32" s="78"/>
      <c r="H32" s="18"/>
    </row>
    <row r="33" spans="1:8" ht="20.100000000000001" customHeight="1">
      <c r="A33" s="60" t="s">
        <v>24</v>
      </c>
      <c r="B33" s="61"/>
      <c r="C33" s="61"/>
      <c r="D33" s="61"/>
      <c r="E33" s="61"/>
      <c r="F33" s="61"/>
      <c r="G33" s="61"/>
      <c r="H33" s="62"/>
    </row>
    <row r="34" spans="1:8" ht="15" customHeight="1">
      <c r="A34" s="63" t="s">
        <v>23</v>
      </c>
      <c r="B34" s="64"/>
      <c r="C34" s="65"/>
      <c r="D34" s="69" t="s">
        <v>14</v>
      </c>
      <c r="E34" s="70" t="s">
        <v>1</v>
      </c>
      <c r="F34" s="71"/>
      <c r="G34" s="72"/>
      <c r="H34" s="73" t="s">
        <v>2</v>
      </c>
    </row>
    <row r="35" spans="1:8" ht="15" customHeight="1">
      <c r="A35" s="66"/>
      <c r="B35" s="67"/>
      <c r="C35" s="68"/>
      <c r="D35" s="69"/>
      <c r="E35" s="22" t="s">
        <v>9</v>
      </c>
      <c r="F35" s="22" t="s">
        <v>10</v>
      </c>
      <c r="G35" s="22" t="s">
        <v>11</v>
      </c>
      <c r="H35" s="73"/>
    </row>
    <row r="36" spans="1:8" ht="114" customHeight="1">
      <c r="A36" s="23">
        <f>Veículos!A11</f>
        <v>9</v>
      </c>
      <c r="B36" s="24" t="s">
        <v>26</v>
      </c>
      <c r="C36" s="25">
        <f>A36+1</f>
        <v>10</v>
      </c>
      <c r="D36" s="26" t="str">
        <f>Veículos!C11</f>
        <v>Caminhão leve com carroceria de madeira, potência mínima 150 CV, zero Km, ano de fabricação corrente, cabine com barra de proteção nas portas, cintos de segurança de 03 (três) pontos, bancos em tecido, com ar condicionado e direção hidráulica. Carga útil + carroceria  mínima de 3.800 kg. Motor 04 (quatro) cilindros, combustível diesel. Carroceria em madeira, pintura emborrachada + corrente do meio + 02 lameiras, faixas refletivas e demais equipamentos de segurança exigidos pelo CONTRAN. 1º emplacamento em nome da Codevasf, com taxas e impostos quitados. Logomarca da CODEVASF silkada em local visível. Garantia mínima de 12 meses.</v>
      </c>
      <c r="E36" s="27">
        <v>283000</v>
      </c>
      <c r="F36" s="27">
        <v>320000</v>
      </c>
      <c r="G36" s="27">
        <v>252000</v>
      </c>
      <c r="H36" s="28">
        <f>ROUND((AVERAGE(E36:G36)),2)</f>
        <v>285000</v>
      </c>
    </row>
    <row r="37" spans="1:8" ht="21.95" customHeight="1">
      <c r="A37" s="57" t="s">
        <v>35</v>
      </c>
      <c r="B37" s="57"/>
      <c r="C37" s="57"/>
      <c r="D37" s="57"/>
      <c r="E37" s="57"/>
      <c r="F37" s="57"/>
      <c r="G37" s="29" t="s">
        <v>28</v>
      </c>
      <c r="H37" s="30"/>
    </row>
    <row r="38" spans="1:8" ht="31.5" customHeight="1">
      <c r="A38" s="74" t="s">
        <v>33</v>
      </c>
      <c r="B38" s="58"/>
      <c r="C38" s="58"/>
      <c r="D38" s="58"/>
      <c r="E38" s="58"/>
      <c r="F38" s="58"/>
      <c r="G38" s="29" t="s">
        <v>28</v>
      </c>
      <c r="H38" s="30"/>
    </row>
    <row r="39" spans="1:8" ht="21.75" customHeight="1">
      <c r="A39" s="76" t="s">
        <v>34</v>
      </c>
      <c r="B39" s="77"/>
      <c r="C39" s="77"/>
      <c r="D39" s="77"/>
      <c r="E39" s="77"/>
      <c r="F39" s="77"/>
      <c r="G39" s="29" t="s">
        <v>28</v>
      </c>
      <c r="H39" s="30"/>
    </row>
    <row r="40" spans="1:8">
      <c r="A40" s="75"/>
      <c r="B40" s="75"/>
      <c r="C40" s="75"/>
      <c r="D40" s="75"/>
      <c r="E40" s="75"/>
      <c r="F40" s="75"/>
      <c r="G40" s="75"/>
      <c r="H40" s="18"/>
    </row>
    <row r="41" spans="1:8" ht="20.100000000000001" customHeight="1">
      <c r="A41" s="60" t="s">
        <v>25</v>
      </c>
      <c r="B41" s="61"/>
      <c r="C41" s="61"/>
      <c r="D41" s="61"/>
      <c r="E41" s="61"/>
      <c r="F41" s="61"/>
      <c r="G41" s="61"/>
      <c r="H41" s="62"/>
    </row>
    <row r="42" spans="1:8" ht="15" customHeight="1">
      <c r="A42" s="63" t="s">
        <v>23</v>
      </c>
      <c r="B42" s="64"/>
      <c r="C42" s="65"/>
      <c r="D42" s="69" t="s">
        <v>14</v>
      </c>
      <c r="E42" s="70" t="s">
        <v>1</v>
      </c>
      <c r="F42" s="71"/>
      <c r="G42" s="72"/>
      <c r="H42" s="73" t="s">
        <v>2</v>
      </c>
    </row>
    <row r="43" spans="1:8" ht="15" customHeight="1">
      <c r="A43" s="66"/>
      <c r="B43" s="67"/>
      <c r="C43" s="68"/>
      <c r="D43" s="69"/>
      <c r="E43" s="22" t="s">
        <v>9</v>
      </c>
      <c r="F43" s="22" t="s">
        <v>10</v>
      </c>
      <c r="G43" s="22" t="s">
        <v>11</v>
      </c>
      <c r="H43" s="73"/>
    </row>
    <row r="44" spans="1:8" ht="114" customHeight="1">
      <c r="A44" s="23">
        <f>Veículos!A13</f>
        <v>11</v>
      </c>
      <c r="B44" s="24" t="s">
        <v>26</v>
      </c>
      <c r="C44" s="25">
        <f>A44+1</f>
        <v>12</v>
      </c>
      <c r="D44" s="26" t="str">
        <f>Veículos!C13</f>
        <v xml:space="preserve">Caminhão toco com carroceria de madeira para transporte de cargas, tração 4X2, novo, zero Km, ano de fabricação corrente, cor branca, com PBT de 16.000 kg, capacidade de carga útil mínima  de 6000 kg, com eixo traseiro de rodados duplos, pneus 215/75 R17.5, com todos os equipamentos obrigatórios conforme legislação, motor de 4 cilindros, potência mínima de 160 cv, câmbio manual com 5 velocidades avante e com uma velocidade a ré, embreagem de acionamento hidráulico, tanque de combustível mínimo de 150 litros, chassi tipo escada novo, eixos rígidos, equipado com carroceria compatível com o caminhão, cabine metálica avançada, ar condicionado, com duas portas laterais, acentos para 3 ocupantes sendo um motorista, direção hidráulica, farol de neblina, trava elétrica, alarme, conjunto de tapetes, som CD player, MP3 e USB, acompanha o veículo: macaco, chave de rodas, triângulo de sinalização, pneu estepe, manuais de bordo, faixas refletivas e demais equipamentos de segurança exigidos pelo CONTRAN. O 1º emplacamento em nome da Codevasf, com taxas e impostos quitados. Logomarca da CODEVASF silkada em local visível. Garantia mínima de 12 meses. </v>
      </c>
      <c r="E44" s="27">
        <v>353000</v>
      </c>
      <c r="F44" s="27">
        <v>320000</v>
      </c>
      <c r="G44" s="27">
        <v>309600</v>
      </c>
      <c r="H44" s="28">
        <f>ROUND((AVERAGE(E44:G44)),2)</f>
        <v>327533.33</v>
      </c>
    </row>
    <row r="45" spans="1:8" ht="21.95" customHeight="1">
      <c r="A45" s="57" t="s">
        <v>38</v>
      </c>
      <c r="B45" s="57"/>
      <c r="C45" s="57"/>
      <c r="D45" s="57"/>
      <c r="E45" s="57"/>
      <c r="F45" s="57"/>
      <c r="G45" s="29" t="s">
        <v>28</v>
      </c>
      <c r="H45" s="30"/>
    </row>
    <row r="46" spans="1:8" ht="21.95" customHeight="1">
      <c r="A46" s="74" t="s">
        <v>33</v>
      </c>
      <c r="B46" s="58"/>
      <c r="C46" s="58"/>
      <c r="D46" s="58"/>
      <c r="E46" s="58"/>
      <c r="F46" s="58"/>
      <c r="G46" s="29" t="s">
        <v>28</v>
      </c>
      <c r="H46" s="30"/>
    </row>
    <row r="47" spans="1:8" ht="21.95" customHeight="1">
      <c r="A47" s="76" t="s">
        <v>34</v>
      </c>
      <c r="B47" s="77"/>
      <c r="C47" s="77"/>
      <c r="D47" s="77"/>
      <c r="E47" s="77"/>
      <c r="F47" s="77"/>
      <c r="G47" s="29" t="s">
        <v>28</v>
      </c>
      <c r="H47" s="30"/>
    </row>
    <row r="48" spans="1:8" ht="56.25" customHeight="1">
      <c r="A48" s="75"/>
      <c r="B48" s="75"/>
      <c r="C48" s="75"/>
      <c r="D48" s="75"/>
      <c r="E48" s="75"/>
      <c r="F48" s="75"/>
      <c r="G48" s="75"/>
      <c r="H48" s="18"/>
    </row>
    <row r="49" spans="1:8" ht="20.100000000000001" customHeight="1">
      <c r="A49" s="60" t="s">
        <v>29</v>
      </c>
      <c r="B49" s="61"/>
      <c r="C49" s="61"/>
      <c r="D49" s="61"/>
      <c r="E49" s="61"/>
      <c r="F49" s="61"/>
      <c r="G49" s="61"/>
      <c r="H49" s="62"/>
    </row>
    <row r="50" spans="1:8" ht="15" customHeight="1">
      <c r="A50" s="63" t="s">
        <v>23</v>
      </c>
      <c r="B50" s="64"/>
      <c r="C50" s="65"/>
      <c r="D50" s="69" t="s">
        <v>14</v>
      </c>
      <c r="E50" s="70" t="s">
        <v>1</v>
      </c>
      <c r="F50" s="71"/>
      <c r="G50" s="72"/>
      <c r="H50" s="73" t="s">
        <v>2</v>
      </c>
    </row>
    <row r="51" spans="1:8" ht="15" customHeight="1">
      <c r="A51" s="66"/>
      <c r="B51" s="67"/>
      <c r="C51" s="68"/>
      <c r="D51" s="69"/>
      <c r="E51" s="22" t="s">
        <v>9</v>
      </c>
      <c r="F51" s="22" t="s">
        <v>10</v>
      </c>
      <c r="G51" s="22" t="s">
        <v>11</v>
      </c>
      <c r="H51" s="73"/>
    </row>
    <row r="52" spans="1:8" ht="126" customHeight="1">
      <c r="A52" s="23">
        <f>Veículos!A15</f>
        <v>13</v>
      </c>
      <c r="B52" s="24" t="s">
        <v>26</v>
      </c>
      <c r="C52" s="25">
        <f>A52+1</f>
        <v>14</v>
      </c>
      <c r="D52" s="26" t="str">
        <f>Veículos!C15</f>
        <v>Veículo com carroceria aberta - tipo pick-up, 580 litros, com as seguintes características: zero quilômetro; potência do motor: mínima de 110 CV (cento e dez cavalos); combustível: gasolina/etanol; 8 (oito) a 24 (vinte e quatro) válvulas; cabine dupla; fabricação nacional; capacidade: mínima de 4 pessoas; cor: branca; transmissão mecânica manual com no mínimo 5 (cinco) marchas sincronizadas à frente e 1 (uma) à ré; tração: 4x2 ou superior; air bag; freio ABS: sistema de freios hidráulicos com ação nas quatro rodas, dianteiro a disco ventilado e traseiro a tambor auto-ajustáveis (ou superior); ar condicionado: original, instalado pela fábrica; acessórios de segurança e sinalização exigidos pela legislação brasileira para a categoria; direção com assistência elétrica ou hidráulica; alarme sonoro antifurtos; vidros elétricos com acionamento nas quatro portas; compartimento de carga: caçamba com capacidade mínima de 580 (quinhentos e oitenta) litros; rodas: tamanho mínimo 15”; tapetes; protetor de caçamba e capota marítima. 1º emplacamento em nome da Codevasf, com taxas e impostos quitados. Garantia mínima de 12 meses.</v>
      </c>
      <c r="E52" s="27">
        <v>104450</v>
      </c>
      <c r="F52" s="27">
        <v>123490</v>
      </c>
      <c r="G52" s="27">
        <v>105090</v>
      </c>
      <c r="H52" s="28">
        <f>ROUND((AVERAGE(E52:G52)),2)</f>
        <v>111010</v>
      </c>
    </row>
    <row r="53" spans="1:8" ht="21.95" customHeight="1">
      <c r="A53" s="57" t="s">
        <v>43</v>
      </c>
      <c r="B53" s="57"/>
      <c r="C53" s="57"/>
      <c r="D53" s="57"/>
      <c r="E53" s="57"/>
      <c r="F53" s="57"/>
      <c r="G53" s="29" t="s">
        <v>28</v>
      </c>
      <c r="H53" s="30"/>
    </row>
    <row r="54" spans="1:8" ht="21.95" customHeight="1">
      <c r="A54" s="74" t="s">
        <v>44</v>
      </c>
      <c r="B54" s="58"/>
      <c r="C54" s="58"/>
      <c r="D54" s="58"/>
      <c r="E54" s="58"/>
      <c r="F54" s="58"/>
      <c r="G54" s="29" t="s">
        <v>28</v>
      </c>
      <c r="H54" s="30"/>
    </row>
    <row r="55" spans="1:8" ht="30.75" customHeight="1">
      <c r="A55" s="74" t="s">
        <v>45</v>
      </c>
      <c r="B55" s="77"/>
      <c r="C55" s="77"/>
      <c r="D55" s="77"/>
      <c r="E55" s="77"/>
      <c r="F55" s="77"/>
      <c r="G55" s="29" t="s">
        <v>28</v>
      </c>
      <c r="H55" s="30"/>
    </row>
    <row r="56" spans="1:8" ht="15" hidden="1" customHeight="1">
      <c r="A56" s="75"/>
      <c r="B56" s="75"/>
      <c r="C56" s="75"/>
      <c r="D56" s="75"/>
      <c r="E56" s="75"/>
      <c r="F56" s="75"/>
      <c r="G56" s="75"/>
      <c r="H56" s="18"/>
    </row>
    <row r="57" spans="1:8" ht="20.100000000000001" hidden="1" customHeight="1">
      <c r="A57" s="60" t="s">
        <v>30</v>
      </c>
      <c r="B57" s="61"/>
      <c r="C57" s="61"/>
      <c r="D57" s="61"/>
      <c r="E57" s="61"/>
      <c r="F57" s="61"/>
      <c r="G57" s="61"/>
      <c r="H57" s="62"/>
    </row>
    <row r="58" spans="1:8" ht="15" hidden="1" customHeight="1">
      <c r="A58" s="63" t="s">
        <v>23</v>
      </c>
      <c r="B58" s="64"/>
      <c r="C58" s="65"/>
      <c r="D58" s="69" t="s">
        <v>14</v>
      </c>
      <c r="E58" s="70" t="s">
        <v>1</v>
      </c>
      <c r="F58" s="71"/>
      <c r="G58" s="72"/>
      <c r="H58" s="73" t="s">
        <v>2</v>
      </c>
    </row>
    <row r="59" spans="1:8" ht="15" hidden="1" customHeight="1">
      <c r="A59" s="66"/>
      <c r="B59" s="67"/>
      <c r="C59" s="68"/>
      <c r="D59" s="69"/>
      <c r="E59" s="22" t="s">
        <v>9</v>
      </c>
      <c r="F59" s="22" t="s">
        <v>10</v>
      </c>
      <c r="G59" s="22" t="s">
        <v>11</v>
      </c>
      <c r="H59" s="73"/>
    </row>
    <row r="60" spans="1:8" hidden="1">
      <c r="A60" s="23">
        <f>Veículos!A17</f>
        <v>15</v>
      </c>
      <c r="B60" s="24" t="s">
        <v>26</v>
      </c>
      <c r="C60" s="25">
        <f>A60+1</f>
        <v>16</v>
      </c>
      <c r="D60" s="26">
        <f>Veículos!C17</f>
        <v>0</v>
      </c>
      <c r="E60" s="27">
        <v>0</v>
      </c>
      <c r="F60" s="27">
        <v>0</v>
      </c>
      <c r="G60" s="27">
        <v>0</v>
      </c>
      <c r="H60" s="28">
        <f>ROUND((AVERAGE(E60:G60)),2)</f>
        <v>0</v>
      </c>
    </row>
    <row r="61" spans="1:8" ht="21.95" hidden="1" customHeight="1">
      <c r="A61" s="57"/>
      <c r="B61" s="57"/>
      <c r="C61" s="57"/>
      <c r="D61" s="57"/>
      <c r="E61" s="57"/>
      <c r="F61" s="57"/>
      <c r="G61" s="29" t="s">
        <v>28</v>
      </c>
      <c r="H61" s="30"/>
    </row>
    <row r="62" spans="1:8" ht="33" hidden="1" customHeight="1">
      <c r="A62" s="58"/>
      <c r="B62" s="58"/>
      <c r="C62" s="58"/>
      <c r="D62" s="58"/>
      <c r="E62" s="58"/>
      <c r="F62" s="58"/>
      <c r="G62" s="29" t="s">
        <v>28</v>
      </c>
      <c r="H62" s="30"/>
    </row>
    <row r="63" spans="1:8" ht="21.95" hidden="1" customHeight="1">
      <c r="A63" s="59"/>
      <c r="B63" s="59"/>
      <c r="C63" s="59"/>
      <c r="D63" s="59"/>
      <c r="E63" s="59"/>
      <c r="F63" s="59"/>
      <c r="G63" s="29" t="s">
        <v>28</v>
      </c>
      <c r="H63" s="30"/>
    </row>
  </sheetData>
  <mergeCells count="70">
    <mergeCell ref="H50:H51"/>
    <mergeCell ref="A53:F53"/>
    <mergeCell ref="A54:F54"/>
    <mergeCell ref="A55:F55"/>
    <mergeCell ref="A1:H1"/>
    <mergeCell ref="A9:H9"/>
    <mergeCell ref="A17:H17"/>
    <mergeCell ref="A25:H25"/>
    <mergeCell ref="A33:H33"/>
    <mergeCell ref="A41:H41"/>
    <mergeCell ref="A49:H49"/>
    <mergeCell ref="A48:G48"/>
    <mergeCell ref="A50:C51"/>
    <mergeCell ref="D50:D51"/>
    <mergeCell ref="E50:G50"/>
    <mergeCell ref="D34:D35"/>
    <mergeCell ref="E18:G18"/>
    <mergeCell ref="E2:G2"/>
    <mergeCell ref="A26:C27"/>
    <mergeCell ref="D10:D11"/>
    <mergeCell ref="A18:C19"/>
    <mergeCell ref="D18:D19"/>
    <mergeCell ref="A14:F14"/>
    <mergeCell ref="A13:F13"/>
    <mergeCell ref="A16:G16"/>
    <mergeCell ref="A15:F15"/>
    <mergeCell ref="H2:H3"/>
    <mergeCell ref="A10:C11"/>
    <mergeCell ref="E10:G10"/>
    <mergeCell ref="A2:C3"/>
    <mergeCell ref="H10:H11"/>
    <mergeCell ref="D2:D3"/>
    <mergeCell ref="A8:G8"/>
    <mergeCell ref="A5:F5"/>
    <mergeCell ref="A6:F6"/>
    <mergeCell ref="A7:F7"/>
    <mergeCell ref="H18:H19"/>
    <mergeCell ref="H34:H35"/>
    <mergeCell ref="H26:H27"/>
    <mergeCell ref="H42:H43"/>
    <mergeCell ref="A23:F23"/>
    <mergeCell ref="A29:F29"/>
    <mergeCell ref="A30:F30"/>
    <mergeCell ref="A31:F31"/>
    <mergeCell ref="A37:F37"/>
    <mergeCell ref="A32:G32"/>
    <mergeCell ref="E34:G34"/>
    <mergeCell ref="E26:G26"/>
    <mergeCell ref="A39:F39"/>
    <mergeCell ref="A34:C35"/>
    <mergeCell ref="A42:C43"/>
    <mergeCell ref="D26:D27"/>
    <mergeCell ref="A45:F45"/>
    <mergeCell ref="A21:F21"/>
    <mergeCell ref="A22:F22"/>
    <mergeCell ref="E42:G42"/>
    <mergeCell ref="A56:G56"/>
    <mergeCell ref="A46:F46"/>
    <mergeCell ref="A47:F47"/>
    <mergeCell ref="A38:F38"/>
    <mergeCell ref="D42:D43"/>
    <mergeCell ref="A40:G40"/>
    <mergeCell ref="A61:F61"/>
    <mergeCell ref="A62:F62"/>
    <mergeCell ref="A63:F63"/>
    <mergeCell ref="A57:H57"/>
    <mergeCell ref="A58:C59"/>
    <mergeCell ref="D58:D59"/>
    <mergeCell ref="E58:G58"/>
    <mergeCell ref="H58:H59"/>
  </mergeCells>
  <hyperlinks>
    <hyperlink ref="E4" r:id="rId1" display="Mercedes-Benz"/>
    <hyperlink ref="F4" r:id="rId2" display="01 Itens 01 e 02 - Caminhão Coletor Compactador\Emp 2 - Caminhão Coletor Compactador - Mônaco 1_2.pdf"/>
    <hyperlink ref="G4" r:id="rId3" display="01 Itens 01 e 02 - Caminhão Coletor Compactador\Emp 3 - Caminhão Coletor Compactador - CNH (Ata).pdf"/>
  </hyperlinks>
  <pageMargins left="0.35433070866141736" right="0.31496062992125984" top="0.95" bottom="0.17" header="0" footer="0.15748031496062992"/>
  <pageSetup paperSize="9" scale="96" orientation="landscape" r:id="rId4"/>
  <rowBreaks count="2" manualBreakCount="2">
    <brk id="16" max="16383" man="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2</vt:i4>
      </vt:variant>
      <vt:variant>
        <vt:lpstr>Intervalos com nome</vt:lpstr>
      </vt:variant>
      <vt:variant>
        <vt:i4>1</vt:i4>
      </vt:variant>
    </vt:vector>
  </HeadingPairs>
  <TitlesOfParts>
    <vt:vector size="3" baseType="lpstr">
      <vt:lpstr>Veículos</vt:lpstr>
      <vt:lpstr>Cotações</vt:lpstr>
      <vt:lpstr>Veículos!Área_de_Impressão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Wellian Moreira dos Santos</dc:creator>
  <cp:lastModifiedBy>Giselia Santos Melo</cp:lastModifiedBy>
  <cp:lastPrinted>2021-10-14T13:42:01Z</cp:lastPrinted>
  <dcterms:created xsi:type="dcterms:W3CDTF">2018-01-30T19:04:02Z</dcterms:created>
  <dcterms:modified xsi:type="dcterms:W3CDTF">2021-10-18T20:08:40Z</dcterms:modified>
</cp:coreProperties>
</file>